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otorecono\cuentasprovinciales\Producto Bruto Geográfico\PBG Serie Historica\VERSION FINAL\Vínculos de Metdología XLS\"/>
    </mc:Choice>
  </mc:AlternateContent>
  <bookViews>
    <workbookView xWindow="0" yWindow="0" windowWidth="28800" windowHeight="12300" tabRatio="808"/>
  </bookViews>
  <sheets>
    <sheet name="INDICE" sheetId="26" r:id="rId1"/>
    <sheet name="Pagina 17" sheetId="1" r:id="rId2"/>
    <sheet name="Pagina 23" sheetId="5" r:id="rId3"/>
    <sheet name="Pagina 27" sheetId="6" r:id="rId4"/>
    <sheet name="Pagina 31" sheetId="7" r:id="rId5"/>
    <sheet name="Pagina 35" sheetId="8" r:id="rId6"/>
    <sheet name="Pagina 41" sheetId="9" r:id="rId7"/>
    <sheet name="Pagina 47" sheetId="10" r:id="rId8"/>
    <sheet name="Pagina 50" sheetId="11" r:id="rId9"/>
    <sheet name="Pagina 55" sheetId="12" r:id="rId10"/>
    <sheet name="Pagina 60" sheetId="13" r:id="rId11"/>
    <sheet name="Pagina 72" sheetId="14" r:id="rId12"/>
    <sheet name="Pagina 84" sheetId="15" r:id="rId13"/>
    <sheet name="Pagina 136" sheetId="16" r:id="rId14"/>
    <sheet name="Pagina 148" sheetId="17" r:id="rId15"/>
    <sheet name="Pagina 160" sheetId="18" r:id="rId16"/>
    <sheet name="Pagina 182" sheetId="19" r:id="rId17"/>
    <sheet name="Pagina 194" sheetId="20" r:id="rId18"/>
    <sheet name="Pagina 206" sheetId="21" r:id="rId19"/>
    <sheet name="Pagina 221" sheetId="22" r:id="rId20"/>
    <sheet name="Pagina 227" sheetId="23" r:id="rId21"/>
    <sheet name="Pagina 233" sheetId="24" r:id="rId22"/>
    <sheet name="Pagina 243" sheetId="25" r:id="rId23"/>
  </sheets>
  <definedNames>
    <definedName name="_xlnm._FilterDatabase" localSheetId="14" hidden="1">'Pagina 148'!$A$7:$O$132</definedName>
    <definedName name="_xlnm._FilterDatabase" localSheetId="15" hidden="1">'Pagina 160'!$A$7:$N$132</definedName>
    <definedName name="_xlnm._FilterDatabase" localSheetId="16" hidden="1">'Pagina 182'!$A$7:$I$132</definedName>
    <definedName name="_xlnm._FilterDatabase" localSheetId="17" hidden="1">'Pagina 194'!$A$7:$I$132</definedName>
    <definedName name="_xlnm._FilterDatabase" localSheetId="18" hidden="1">'Pagina 206'!$A$7:$I$132</definedName>
    <definedName name="_xlnm._FilterDatabase" localSheetId="19" hidden="1">'Pagina 221'!$A$7:$H$132</definedName>
    <definedName name="_xlnm._FilterDatabase" localSheetId="11" hidden="1">'Pagina 72'!$A$7:$O$132</definedName>
    <definedName name="_xlnm._FilterDatabase" localSheetId="12" hidden="1">'Pagina 84'!$A$7:$Q$132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25" l="1"/>
  <c r="C33" i="25"/>
  <c r="V21" i="25" l="1"/>
  <c r="H132" i="24"/>
  <c r="H132" i="23"/>
  <c r="H132" i="22" l="1"/>
  <c r="C67" i="21"/>
  <c r="C58" i="21"/>
  <c r="C51" i="21"/>
  <c r="C50" i="21"/>
  <c r="C109" i="21"/>
  <c r="C68" i="21"/>
  <c r="D119" i="21"/>
  <c r="C74" i="21"/>
  <c r="D2" i="21"/>
  <c r="D1" i="21"/>
  <c r="H132" i="21"/>
  <c r="G43" i="20"/>
  <c r="H132" i="20"/>
  <c r="D20" i="19"/>
  <c r="C20" i="19"/>
  <c r="D14" i="19"/>
  <c r="C135" i="19"/>
  <c r="D134" i="19"/>
  <c r="C26" i="19"/>
  <c r="C14" i="19"/>
  <c r="C134" i="19"/>
  <c r="E134" i="19"/>
  <c r="F134" i="19"/>
  <c r="G134" i="19"/>
  <c r="D135" i="19"/>
  <c r="E135" i="19"/>
  <c r="F135" i="19"/>
  <c r="G135" i="19"/>
  <c r="H132" i="19" l="1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106" i="19"/>
  <c r="I107" i="19"/>
  <c r="I108" i="19"/>
  <c r="I109" i="19"/>
  <c r="I110" i="19"/>
  <c r="I111" i="19"/>
  <c r="I112" i="19"/>
  <c r="I113" i="19"/>
  <c r="I114" i="19"/>
  <c r="I115" i="19"/>
  <c r="I116" i="19"/>
  <c r="I117" i="19"/>
  <c r="I118" i="19"/>
  <c r="I119" i="19"/>
  <c r="I120" i="19"/>
  <c r="I121" i="19"/>
  <c r="I122" i="19"/>
  <c r="I123" i="19"/>
  <c r="I124" i="19"/>
  <c r="I125" i="19"/>
  <c r="I126" i="19"/>
  <c r="I127" i="19"/>
  <c r="I128" i="19"/>
  <c r="I129" i="19"/>
  <c r="I130" i="19"/>
  <c r="I131" i="19"/>
  <c r="I132" i="19"/>
  <c r="I20" i="19"/>
  <c r="I14" i="19"/>
  <c r="K89" i="18"/>
  <c r="L73" i="18"/>
  <c r="N132" i="18"/>
  <c r="H128" i="17" l="1"/>
  <c r="H104" i="17"/>
  <c r="H55" i="17"/>
  <c r="C108" i="17"/>
  <c r="N108" i="17" s="1"/>
  <c r="C93" i="17"/>
  <c r="L73" i="17"/>
  <c r="L64" i="17"/>
  <c r="N64" i="17" s="1"/>
  <c r="N97" i="17"/>
  <c r="N98" i="17"/>
  <c r="N99" i="17"/>
  <c r="N100" i="17"/>
  <c r="N101" i="17"/>
  <c r="E3" i="17"/>
  <c r="N54" i="17"/>
  <c r="N56" i="17"/>
  <c r="N57" i="17"/>
  <c r="N58" i="17"/>
  <c r="N59" i="17"/>
  <c r="N60" i="17"/>
  <c r="N61" i="17"/>
  <c r="N62" i="17"/>
  <c r="N63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102" i="17"/>
  <c r="N103" i="17"/>
  <c r="N104" i="17"/>
  <c r="N105" i="17"/>
  <c r="N106" i="17"/>
  <c r="N107" i="17"/>
  <c r="N109" i="17"/>
  <c r="N110" i="17"/>
  <c r="N111" i="17"/>
  <c r="N112" i="17"/>
  <c r="N113" i="17"/>
  <c r="N114" i="17"/>
  <c r="N115" i="17"/>
  <c r="N116" i="17"/>
  <c r="N117" i="17"/>
  <c r="N118" i="17"/>
  <c r="N119" i="17"/>
  <c r="N120" i="17"/>
  <c r="N121" i="17"/>
  <c r="N122" i="17"/>
  <c r="N123" i="17"/>
  <c r="N124" i="17"/>
  <c r="N125" i="17"/>
  <c r="N126" i="17"/>
  <c r="N127" i="17"/>
  <c r="N129" i="17"/>
  <c r="N130" i="17"/>
  <c r="N131" i="17"/>
  <c r="N132" i="17"/>
  <c r="N50" i="17"/>
  <c r="N51" i="17"/>
  <c r="N52" i="17"/>
  <c r="N53" i="17"/>
  <c r="N49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C80" i="16"/>
  <c r="N132" i="16"/>
  <c r="L3" i="16"/>
  <c r="N128" i="17" l="1"/>
  <c r="N55" i="17"/>
  <c r="H1" i="16"/>
  <c r="C5" i="15" l="1"/>
  <c r="D5" i="15"/>
  <c r="E5" i="15"/>
  <c r="F5" i="15"/>
  <c r="G5" i="15"/>
  <c r="H5" i="15"/>
  <c r="I5" i="15"/>
  <c r="J5" i="15"/>
  <c r="K5" i="15"/>
  <c r="L5" i="15"/>
  <c r="M5" i="15"/>
  <c r="C6" i="15"/>
  <c r="D6" i="15"/>
  <c r="E6" i="15"/>
  <c r="F6" i="15"/>
  <c r="G6" i="15"/>
  <c r="H6" i="15"/>
  <c r="I6" i="15"/>
  <c r="J6" i="15"/>
  <c r="K6" i="15"/>
  <c r="L6" i="15"/>
  <c r="M6" i="15"/>
  <c r="B5" i="15"/>
  <c r="B6" i="15"/>
  <c r="B1" i="15"/>
  <c r="N132" i="15"/>
  <c r="O113" i="15" l="1"/>
  <c r="O105" i="15"/>
  <c r="C2" i="15"/>
  <c r="O78" i="15"/>
  <c r="O9" i="15" l="1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O34" i="15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49" i="15"/>
  <c r="O50" i="15"/>
  <c r="O51" i="15"/>
  <c r="O52" i="15"/>
  <c r="O53" i="15"/>
  <c r="O54" i="15"/>
  <c r="O55" i="15"/>
  <c r="O56" i="15"/>
  <c r="O57" i="15"/>
  <c r="O58" i="15"/>
  <c r="O59" i="15"/>
  <c r="O60" i="15"/>
  <c r="O61" i="15"/>
  <c r="O62" i="15"/>
  <c r="O63" i="15"/>
  <c r="O64" i="15"/>
  <c r="O65" i="15"/>
  <c r="O66" i="15"/>
  <c r="O67" i="15"/>
  <c r="O68" i="15"/>
  <c r="O69" i="15"/>
  <c r="O70" i="15"/>
  <c r="O71" i="15"/>
  <c r="O72" i="15"/>
  <c r="O73" i="15"/>
  <c r="O74" i="15"/>
  <c r="O75" i="15"/>
  <c r="O76" i="15"/>
  <c r="O77" i="15"/>
  <c r="O79" i="15"/>
  <c r="O80" i="15"/>
  <c r="O81" i="15"/>
  <c r="O82" i="15"/>
  <c r="O83" i="15"/>
  <c r="O84" i="15"/>
  <c r="O85" i="15"/>
  <c r="O86" i="15"/>
  <c r="O87" i="15"/>
  <c r="O88" i="15"/>
  <c r="O89" i="15"/>
  <c r="O90" i="15"/>
  <c r="O91" i="15"/>
  <c r="O92" i="15"/>
  <c r="O93" i="15"/>
  <c r="O94" i="15"/>
  <c r="O95" i="15"/>
  <c r="O96" i="15"/>
  <c r="O97" i="15"/>
  <c r="O98" i="15"/>
  <c r="O99" i="15"/>
  <c r="O100" i="15"/>
  <c r="O101" i="15"/>
  <c r="O102" i="15"/>
  <c r="O103" i="15"/>
  <c r="O104" i="15"/>
  <c r="O106" i="15"/>
  <c r="O107" i="15"/>
  <c r="O108" i="15"/>
  <c r="O109" i="15"/>
  <c r="O110" i="15"/>
  <c r="O111" i="15"/>
  <c r="O112" i="15"/>
  <c r="O114" i="15"/>
  <c r="O115" i="15"/>
  <c r="O116" i="15"/>
  <c r="O117" i="15"/>
  <c r="O118" i="15"/>
  <c r="O119" i="15"/>
  <c r="O120" i="15"/>
  <c r="O121" i="15"/>
  <c r="O122" i="15"/>
  <c r="O123" i="15"/>
  <c r="O124" i="15"/>
  <c r="O125" i="15"/>
  <c r="O126" i="15"/>
  <c r="O127" i="15"/>
  <c r="O128" i="15"/>
  <c r="O129" i="15"/>
  <c r="O130" i="15"/>
  <c r="O131" i="15"/>
  <c r="O132" i="15"/>
  <c r="O10" i="15"/>
  <c r="M116" i="14"/>
  <c r="G94" i="14"/>
  <c r="C118" i="14"/>
  <c r="O94" i="14"/>
  <c r="N132" i="14"/>
  <c r="O132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7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16" i="14" l="1"/>
  <c r="N52" i="14"/>
  <c r="N132" i="13" l="1"/>
  <c r="H2" i="13"/>
  <c r="V33" i="25" l="1"/>
  <c r="P33" i="25"/>
  <c r="K33" i="25"/>
  <c r="V32" i="25"/>
  <c r="P32" i="25"/>
  <c r="K32" i="25"/>
  <c r="C32" i="25"/>
  <c r="V31" i="25"/>
  <c r="P31" i="25"/>
  <c r="K31" i="25"/>
  <c r="C31" i="25"/>
  <c r="V23" i="25"/>
  <c r="P23" i="25"/>
  <c r="K23" i="25"/>
  <c r="C23" i="25"/>
  <c r="V22" i="25"/>
  <c r="P22" i="25"/>
  <c r="K22" i="25"/>
  <c r="C22" i="25"/>
  <c r="P21" i="25"/>
  <c r="K21" i="25"/>
  <c r="C21" i="25"/>
  <c r="V12" i="25"/>
  <c r="V13" i="25"/>
  <c r="V11" i="25"/>
  <c r="P12" i="25"/>
  <c r="P13" i="25"/>
  <c r="P11" i="25"/>
  <c r="K12" i="25"/>
  <c r="K13" i="25"/>
  <c r="K11" i="25"/>
  <c r="C12" i="25"/>
  <c r="C13" i="25"/>
  <c r="C11" i="25"/>
  <c r="B30" i="25"/>
  <c r="B29" i="25"/>
  <c r="B28" i="25"/>
  <c r="B20" i="25"/>
  <c r="B19" i="25"/>
  <c r="B18" i="25"/>
  <c r="B9" i="25"/>
  <c r="B10" i="25"/>
  <c r="B8" i="25"/>
  <c r="H131" i="24" l="1"/>
  <c r="H130" i="24"/>
  <c r="H129" i="24"/>
  <c r="H128" i="24"/>
  <c r="H127" i="24"/>
  <c r="H126" i="24"/>
  <c r="H125" i="24"/>
  <c r="H124" i="24"/>
  <c r="H123" i="24"/>
  <c r="H122" i="24"/>
  <c r="H121" i="24"/>
  <c r="H120" i="24"/>
  <c r="H119" i="24"/>
  <c r="H118" i="24"/>
  <c r="H117" i="24"/>
  <c r="H116" i="24"/>
  <c r="H115" i="24"/>
  <c r="H114" i="24"/>
  <c r="H113" i="24"/>
  <c r="H112" i="24"/>
  <c r="H111" i="24"/>
  <c r="H110" i="24"/>
  <c r="H109" i="24"/>
  <c r="H108" i="24"/>
  <c r="H107" i="24"/>
  <c r="H106" i="24"/>
  <c r="H105" i="24"/>
  <c r="H104" i="24"/>
  <c r="H103" i="24"/>
  <c r="H102" i="24"/>
  <c r="H101" i="24"/>
  <c r="H100" i="24"/>
  <c r="H99" i="24"/>
  <c r="H98" i="24"/>
  <c r="H97" i="24"/>
  <c r="H96" i="24"/>
  <c r="H95" i="24"/>
  <c r="H94" i="24"/>
  <c r="H93" i="24"/>
  <c r="H92" i="24"/>
  <c r="H91" i="24"/>
  <c r="H90" i="24"/>
  <c r="H89" i="24"/>
  <c r="H88" i="24"/>
  <c r="H87" i="24"/>
  <c r="H86" i="24"/>
  <c r="H85" i="24"/>
  <c r="H84" i="24"/>
  <c r="H83" i="24"/>
  <c r="H82" i="24"/>
  <c r="H81" i="24"/>
  <c r="H80" i="24"/>
  <c r="H79" i="24"/>
  <c r="H78" i="24"/>
  <c r="H77" i="24"/>
  <c r="H76" i="24"/>
  <c r="H75" i="24"/>
  <c r="H74" i="24"/>
  <c r="H73" i="24"/>
  <c r="H72" i="24"/>
  <c r="H71" i="24"/>
  <c r="H70" i="24"/>
  <c r="H69" i="24"/>
  <c r="H68" i="24"/>
  <c r="H67" i="24"/>
  <c r="H66" i="24"/>
  <c r="H65" i="24"/>
  <c r="H64" i="24"/>
  <c r="H63" i="24"/>
  <c r="H62" i="24"/>
  <c r="H61" i="24"/>
  <c r="H60" i="24"/>
  <c r="H59" i="24"/>
  <c r="H58" i="24"/>
  <c r="H57" i="24"/>
  <c r="H56" i="24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9" i="24"/>
  <c r="G3" i="24"/>
  <c r="F3" i="24"/>
  <c r="E3" i="24"/>
  <c r="D3" i="24"/>
  <c r="C3" i="24"/>
  <c r="B3" i="24"/>
  <c r="G2" i="24"/>
  <c r="F2" i="24"/>
  <c r="E2" i="24"/>
  <c r="D2" i="24"/>
  <c r="C2" i="24"/>
  <c r="B2" i="24"/>
  <c r="G1" i="24"/>
  <c r="F1" i="24"/>
  <c r="E1" i="24"/>
  <c r="D1" i="24"/>
  <c r="C1" i="24"/>
  <c r="B1" i="24"/>
  <c r="H131" i="23"/>
  <c r="H130" i="23"/>
  <c r="H129" i="23"/>
  <c r="H128" i="23"/>
  <c r="H127" i="23"/>
  <c r="H126" i="23"/>
  <c r="H125" i="23"/>
  <c r="H124" i="23"/>
  <c r="H123" i="23"/>
  <c r="H122" i="23"/>
  <c r="H121" i="23"/>
  <c r="H120" i="23"/>
  <c r="H119" i="23"/>
  <c r="H118" i="23"/>
  <c r="H117" i="23"/>
  <c r="H116" i="23"/>
  <c r="H115" i="23"/>
  <c r="H114" i="23"/>
  <c r="H113" i="23"/>
  <c r="H112" i="23"/>
  <c r="H111" i="23"/>
  <c r="H110" i="23"/>
  <c r="H109" i="23"/>
  <c r="H108" i="23"/>
  <c r="H107" i="23"/>
  <c r="H106" i="23"/>
  <c r="H105" i="23"/>
  <c r="H104" i="23"/>
  <c r="H103" i="23"/>
  <c r="H102" i="23"/>
  <c r="H101" i="23"/>
  <c r="H100" i="23"/>
  <c r="H99" i="23"/>
  <c r="H98" i="23"/>
  <c r="H97" i="23"/>
  <c r="H96" i="23"/>
  <c r="H95" i="23"/>
  <c r="H94" i="23"/>
  <c r="H93" i="23"/>
  <c r="H92" i="23"/>
  <c r="H91" i="23"/>
  <c r="H90" i="23"/>
  <c r="H89" i="23"/>
  <c r="H88" i="23"/>
  <c r="H87" i="23"/>
  <c r="H86" i="23"/>
  <c r="H85" i="23"/>
  <c r="H84" i="23"/>
  <c r="H83" i="23"/>
  <c r="H82" i="23"/>
  <c r="H81" i="23"/>
  <c r="H80" i="23"/>
  <c r="H79" i="23"/>
  <c r="H78" i="23"/>
  <c r="H77" i="23"/>
  <c r="H76" i="23"/>
  <c r="H75" i="23"/>
  <c r="H74" i="23"/>
  <c r="H73" i="23"/>
  <c r="H72" i="23"/>
  <c r="H71" i="23"/>
  <c r="H70" i="23"/>
  <c r="H69" i="23"/>
  <c r="H68" i="23"/>
  <c r="H67" i="23"/>
  <c r="H66" i="23"/>
  <c r="H65" i="23"/>
  <c r="H64" i="23"/>
  <c r="H63" i="23"/>
  <c r="H62" i="23"/>
  <c r="H61" i="23"/>
  <c r="H60" i="23"/>
  <c r="H59" i="23"/>
  <c r="H58" i="23"/>
  <c r="H57" i="23"/>
  <c r="H56" i="23"/>
  <c r="H55" i="23"/>
  <c r="H54" i="23"/>
  <c r="H53" i="23"/>
  <c r="H52" i="23"/>
  <c r="H51" i="23"/>
  <c r="H50" i="23"/>
  <c r="H49" i="23"/>
  <c r="H48" i="23"/>
  <c r="H47" i="23"/>
  <c r="H46" i="23"/>
  <c r="H45" i="23"/>
  <c r="H44" i="23"/>
  <c r="H43" i="23"/>
  <c r="H42" i="23"/>
  <c r="H41" i="23"/>
  <c r="H40" i="23"/>
  <c r="H39" i="23"/>
  <c r="H38" i="23"/>
  <c r="H37" i="23"/>
  <c r="H36" i="23"/>
  <c r="H35" i="23"/>
  <c r="H34" i="23"/>
  <c r="H33" i="23"/>
  <c r="H32" i="23"/>
  <c r="H31" i="23"/>
  <c r="H30" i="23"/>
  <c r="H29" i="23"/>
  <c r="H28" i="23"/>
  <c r="H27" i="23"/>
  <c r="H26" i="23"/>
  <c r="H25" i="23"/>
  <c r="H24" i="23"/>
  <c r="H23" i="23"/>
  <c r="H22" i="23"/>
  <c r="H21" i="23"/>
  <c r="H20" i="23"/>
  <c r="H19" i="23"/>
  <c r="H18" i="23"/>
  <c r="H17" i="23"/>
  <c r="H16" i="23"/>
  <c r="H15" i="23"/>
  <c r="H14" i="23"/>
  <c r="H13" i="23"/>
  <c r="H12" i="23"/>
  <c r="H11" i="23"/>
  <c r="H10" i="23"/>
  <c r="H9" i="23"/>
  <c r="G3" i="23"/>
  <c r="F3" i="23"/>
  <c r="E3" i="23"/>
  <c r="D3" i="23"/>
  <c r="C3" i="23"/>
  <c r="B3" i="23"/>
  <c r="G2" i="23"/>
  <c r="F2" i="23"/>
  <c r="E2" i="23"/>
  <c r="D2" i="23"/>
  <c r="C2" i="23"/>
  <c r="B2" i="23"/>
  <c r="G1" i="23"/>
  <c r="F1" i="23"/>
  <c r="E1" i="23"/>
  <c r="D1" i="23"/>
  <c r="C1" i="23"/>
  <c r="B1" i="23"/>
  <c r="H131" i="22"/>
  <c r="H130" i="22"/>
  <c r="H129" i="22"/>
  <c r="H128" i="22"/>
  <c r="H127" i="22"/>
  <c r="H126" i="22"/>
  <c r="H125" i="22"/>
  <c r="H124" i="22"/>
  <c r="H123" i="22"/>
  <c r="H122" i="22"/>
  <c r="H121" i="22"/>
  <c r="H120" i="22"/>
  <c r="H119" i="22"/>
  <c r="H118" i="22"/>
  <c r="H117" i="22"/>
  <c r="H116" i="22"/>
  <c r="H115" i="22"/>
  <c r="H114" i="22"/>
  <c r="H113" i="22"/>
  <c r="H112" i="22"/>
  <c r="H111" i="22"/>
  <c r="H110" i="22"/>
  <c r="H109" i="22"/>
  <c r="H108" i="22"/>
  <c r="H107" i="22"/>
  <c r="H106" i="22"/>
  <c r="H105" i="22"/>
  <c r="H104" i="22"/>
  <c r="H103" i="22"/>
  <c r="H102" i="22"/>
  <c r="H101" i="22"/>
  <c r="H100" i="22"/>
  <c r="H99" i="22"/>
  <c r="H98" i="22"/>
  <c r="H97" i="22"/>
  <c r="H96" i="22"/>
  <c r="H95" i="22"/>
  <c r="H94" i="22"/>
  <c r="H93" i="22"/>
  <c r="H92" i="22"/>
  <c r="H91" i="22"/>
  <c r="H90" i="22"/>
  <c r="H89" i="22"/>
  <c r="H88" i="22"/>
  <c r="H87" i="22"/>
  <c r="H86" i="22"/>
  <c r="H85" i="22"/>
  <c r="H84" i="22"/>
  <c r="H83" i="22"/>
  <c r="H82" i="22"/>
  <c r="H81" i="22"/>
  <c r="H80" i="22"/>
  <c r="H79" i="22"/>
  <c r="H78" i="22"/>
  <c r="H77" i="22"/>
  <c r="H76" i="22"/>
  <c r="H75" i="22"/>
  <c r="H74" i="22"/>
  <c r="H73" i="22"/>
  <c r="H72" i="22"/>
  <c r="H71" i="22"/>
  <c r="H70" i="22"/>
  <c r="H69" i="22"/>
  <c r="H68" i="22"/>
  <c r="H67" i="22"/>
  <c r="H66" i="22"/>
  <c r="H65" i="22"/>
  <c r="H64" i="22"/>
  <c r="H63" i="22"/>
  <c r="H62" i="22"/>
  <c r="H61" i="22"/>
  <c r="H60" i="22"/>
  <c r="H59" i="22"/>
  <c r="H58" i="22"/>
  <c r="H57" i="22"/>
  <c r="H56" i="22"/>
  <c r="H55" i="22"/>
  <c r="H54" i="22"/>
  <c r="H53" i="22"/>
  <c r="H52" i="22"/>
  <c r="H51" i="22"/>
  <c r="H50" i="22"/>
  <c r="H49" i="22"/>
  <c r="H48" i="22"/>
  <c r="H47" i="22"/>
  <c r="H46" i="22"/>
  <c r="H45" i="22"/>
  <c r="H44" i="22"/>
  <c r="H43" i="22"/>
  <c r="H42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G3" i="22"/>
  <c r="F3" i="22"/>
  <c r="E3" i="22"/>
  <c r="D3" i="22"/>
  <c r="C3" i="22"/>
  <c r="B3" i="22"/>
  <c r="G2" i="22"/>
  <c r="F2" i="22"/>
  <c r="E2" i="22"/>
  <c r="D2" i="22"/>
  <c r="C2" i="22"/>
  <c r="B2" i="22"/>
  <c r="G1" i="22"/>
  <c r="F1" i="22"/>
  <c r="E1" i="22"/>
  <c r="D1" i="22"/>
  <c r="C1" i="22"/>
  <c r="B1" i="22"/>
  <c r="H131" i="21"/>
  <c r="H130" i="21"/>
  <c r="H129" i="21"/>
  <c r="H128" i="21"/>
  <c r="H127" i="21"/>
  <c r="H126" i="21"/>
  <c r="H125" i="21"/>
  <c r="H124" i="21"/>
  <c r="H123" i="21"/>
  <c r="H122" i="21"/>
  <c r="H121" i="21"/>
  <c r="H120" i="21"/>
  <c r="H119" i="21"/>
  <c r="H118" i="21"/>
  <c r="H117" i="21"/>
  <c r="H116" i="21"/>
  <c r="H115" i="21"/>
  <c r="H114" i="21"/>
  <c r="H113" i="21"/>
  <c r="H112" i="21"/>
  <c r="H111" i="21"/>
  <c r="H110" i="21"/>
  <c r="H109" i="21"/>
  <c r="H108" i="21"/>
  <c r="H107" i="21"/>
  <c r="H106" i="21"/>
  <c r="H105" i="21"/>
  <c r="H104" i="21"/>
  <c r="H103" i="21"/>
  <c r="H102" i="21"/>
  <c r="H101" i="21"/>
  <c r="H100" i="21"/>
  <c r="H99" i="21"/>
  <c r="H98" i="21"/>
  <c r="H97" i="21"/>
  <c r="H96" i="21"/>
  <c r="H95" i="21"/>
  <c r="H94" i="21"/>
  <c r="H93" i="21"/>
  <c r="H92" i="21"/>
  <c r="H91" i="21"/>
  <c r="H90" i="21"/>
  <c r="H89" i="21"/>
  <c r="H88" i="21"/>
  <c r="H87" i="21"/>
  <c r="H86" i="21"/>
  <c r="H85" i="21"/>
  <c r="H84" i="21"/>
  <c r="H83" i="21"/>
  <c r="H82" i="21"/>
  <c r="H81" i="21"/>
  <c r="H80" i="21"/>
  <c r="H79" i="21"/>
  <c r="H78" i="21"/>
  <c r="H77" i="21"/>
  <c r="H76" i="21"/>
  <c r="H75" i="21"/>
  <c r="H74" i="21"/>
  <c r="H73" i="21"/>
  <c r="H72" i="21"/>
  <c r="H71" i="21"/>
  <c r="H70" i="21"/>
  <c r="H69" i="21"/>
  <c r="H68" i="21"/>
  <c r="H67" i="21"/>
  <c r="H66" i="21"/>
  <c r="H65" i="21"/>
  <c r="H64" i="21"/>
  <c r="H63" i="21"/>
  <c r="H62" i="21"/>
  <c r="H61" i="21"/>
  <c r="H60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G3" i="21"/>
  <c r="F3" i="21"/>
  <c r="E3" i="21"/>
  <c r="D3" i="21"/>
  <c r="C3" i="21"/>
  <c r="B3" i="21"/>
  <c r="G2" i="21"/>
  <c r="F2" i="21"/>
  <c r="E2" i="21"/>
  <c r="C2" i="21"/>
  <c r="B2" i="21"/>
  <c r="G1" i="21"/>
  <c r="F1" i="21"/>
  <c r="E1" i="21"/>
  <c r="C1" i="21"/>
  <c r="B1" i="21"/>
  <c r="H131" i="20"/>
  <c r="H130" i="20"/>
  <c r="H129" i="20"/>
  <c r="H128" i="20"/>
  <c r="H127" i="20"/>
  <c r="H126" i="20"/>
  <c r="H125" i="20"/>
  <c r="H124" i="20"/>
  <c r="H123" i="20"/>
  <c r="H122" i="20"/>
  <c r="H121" i="20"/>
  <c r="H120" i="20"/>
  <c r="H119" i="20"/>
  <c r="H118" i="20"/>
  <c r="H117" i="20"/>
  <c r="H116" i="20"/>
  <c r="H115" i="20"/>
  <c r="H114" i="20"/>
  <c r="H113" i="20"/>
  <c r="H112" i="20"/>
  <c r="H111" i="20"/>
  <c r="H110" i="20"/>
  <c r="H109" i="20"/>
  <c r="H108" i="20"/>
  <c r="H107" i="20"/>
  <c r="H106" i="20"/>
  <c r="H105" i="20"/>
  <c r="H104" i="20"/>
  <c r="H103" i="20"/>
  <c r="H102" i="20"/>
  <c r="H101" i="20"/>
  <c r="H100" i="20"/>
  <c r="H99" i="20"/>
  <c r="H98" i="20"/>
  <c r="H97" i="20"/>
  <c r="H96" i="20"/>
  <c r="H95" i="20"/>
  <c r="H94" i="20"/>
  <c r="H93" i="20"/>
  <c r="H92" i="20"/>
  <c r="H91" i="20"/>
  <c r="H90" i="20"/>
  <c r="H89" i="20"/>
  <c r="H88" i="20"/>
  <c r="H87" i="20"/>
  <c r="H86" i="20"/>
  <c r="H85" i="20"/>
  <c r="H84" i="20"/>
  <c r="H83" i="20"/>
  <c r="H82" i="20"/>
  <c r="H81" i="20"/>
  <c r="H80" i="20"/>
  <c r="H79" i="20"/>
  <c r="H78" i="20"/>
  <c r="H77" i="20"/>
  <c r="H76" i="20"/>
  <c r="H75" i="20"/>
  <c r="H74" i="20"/>
  <c r="H73" i="20"/>
  <c r="H72" i="20"/>
  <c r="H71" i="20"/>
  <c r="H70" i="20"/>
  <c r="H69" i="20"/>
  <c r="H68" i="20"/>
  <c r="H67" i="20"/>
  <c r="H66" i="20"/>
  <c r="H65" i="20"/>
  <c r="H64" i="20"/>
  <c r="H63" i="20"/>
  <c r="H62" i="20"/>
  <c r="H61" i="20"/>
  <c r="H60" i="20"/>
  <c r="H59" i="20"/>
  <c r="H58" i="20"/>
  <c r="H57" i="20"/>
  <c r="H56" i="20"/>
  <c r="H55" i="20"/>
  <c r="H54" i="20"/>
  <c r="H53" i="20"/>
  <c r="H52" i="20"/>
  <c r="H51" i="20"/>
  <c r="H50" i="20"/>
  <c r="H49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G3" i="20"/>
  <c r="F3" i="20"/>
  <c r="E3" i="20"/>
  <c r="D3" i="20"/>
  <c r="C3" i="20"/>
  <c r="B3" i="20"/>
  <c r="G2" i="20"/>
  <c r="F2" i="20"/>
  <c r="E2" i="20"/>
  <c r="D2" i="20"/>
  <c r="C2" i="20"/>
  <c r="B2" i="20"/>
  <c r="G1" i="20"/>
  <c r="F1" i="20"/>
  <c r="E1" i="20"/>
  <c r="D1" i="20"/>
  <c r="C1" i="20"/>
  <c r="B1" i="20"/>
  <c r="H131" i="19"/>
  <c r="H130" i="19"/>
  <c r="H129" i="19"/>
  <c r="H128" i="19"/>
  <c r="H127" i="19"/>
  <c r="H126" i="19"/>
  <c r="H125" i="19"/>
  <c r="H124" i="19"/>
  <c r="H123" i="19"/>
  <c r="H122" i="19"/>
  <c r="H121" i="19"/>
  <c r="H120" i="19"/>
  <c r="H119" i="19"/>
  <c r="H118" i="19"/>
  <c r="H117" i="19"/>
  <c r="H116" i="19"/>
  <c r="H115" i="19"/>
  <c r="H114" i="19"/>
  <c r="H113" i="19"/>
  <c r="H112" i="19"/>
  <c r="H111" i="19"/>
  <c r="H110" i="19"/>
  <c r="H109" i="19"/>
  <c r="H108" i="19"/>
  <c r="H107" i="19"/>
  <c r="H106" i="19"/>
  <c r="H105" i="19"/>
  <c r="H104" i="19"/>
  <c r="H103" i="19"/>
  <c r="H102" i="19"/>
  <c r="H101" i="19"/>
  <c r="H100" i="19"/>
  <c r="H99" i="19"/>
  <c r="H98" i="19"/>
  <c r="H97" i="19"/>
  <c r="H96" i="19"/>
  <c r="H95" i="19"/>
  <c r="H94" i="19"/>
  <c r="H93" i="19"/>
  <c r="H92" i="19"/>
  <c r="H91" i="19"/>
  <c r="H90" i="19"/>
  <c r="H89" i="19"/>
  <c r="H88" i="19"/>
  <c r="H87" i="19"/>
  <c r="H86" i="19"/>
  <c r="H85" i="19"/>
  <c r="H84" i="19"/>
  <c r="H83" i="19"/>
  <c r="H82" i="19"/>
  <c r="H81" i="19"/>
  <c r="H80" i="19"/>
  <c r="H79" i="19"/>
  <c r="H78" i="19"/>
  <c r="H77" i="19"/>
  <c r="H76" i="19"/>
  <c r="H75" i="19"/>
  <c r="H74" i="19"/>
  <c r="H73" i="19"/>
  <c r="H72" i="19"/>
  <c r="H71" i="19"/>
  <c r="H70" i="19"/>
  <c r="H69" i="19"/>
  <c r="H68" i="19"/>
  <c r="H67" i="19"/>
  <c r="H66" i="19"/>
  <c r="H65" i="19"/>
  <c r="H64" i="19"/>
  <c r="H63" i="19"/>
  <c r="H62" i="19"/>
  <c r="H61" i="19"/>
  <c r="H60" i="19"/>
  <c r="H59" i="19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G3" i="19"/>
  <c r="F3" i="19"/>
  <c r="E3" i="19"/>
  <c r="D3" i="19"/>
  <c r="C3" i="19"/>
  <c r="B3" i="19"/>
  <c r="G2" i="19"/>
  <c r="F2" i="19"/>
  <c r="E2" i="19"/>
  <c r="D2" i="19"/>
  <c r="C2" i="19"/>
  <c r="B2" i="19"/>
  <c r="G1" i="19"/>
  <c r="F1" i="19"/>
  <c r="E1" i="19"/>
  <c r="D1" i="19"/>
  <c r="C1" i="19"/>
  <c r="B1" i="19"/>
  <c r="N131" i="18"/>
  <c r="N130" i="18"/>
  <c r="N129" i="18"/>
  <c r="N128" i="18"/>
  <c r="N127" i="18"/>
  <c r="N126" i="18"/>
  <c r="N125" i="18"/>
  <c r="N124" i="18"/>
  <c r="N123" i="18"/>
  <c r="N122" i="18"/>
  <c r="N121" i="18"/>
  <c r="N120" i="18"/>
  <c r="N119" i="18"/>
  <c r="N118" i="18"/>
  <c r="N117" i="18"/>
  <c r="N116" i="18"/>
  <c r="N115" i="18"/>
  <c r="N114" i="18"/>
  <c r="N113" i="18"/>
  <c r="N112" i="18"/>
  <c r="N111" i="18"/>
  <c r="N110" i="18"/>
  <c r="N109" i="18"/>
  <c r="N108" i="18"/>
  <c r="N107" i="18"/>
  <c r="N106" i="18"/>
  <c r="N105" i="18"/>
  <c r="N104" i="18"/>
  <c r="N103" i="18"/>
  <c r="N102" i="18"/>
  <c r="N101" i="18"/>
  <c r="N100" i="18"/>
  <c r="N99" i="18"/>
  <c r="N98" i="18"/>
  <c r="N97" i="18"/>
  <c r="N96" i="18"/>
  <c r="N95" i="18"/>
  <c r="N94" i="18"/>
  <c r="N93" i="18"/>
  <c r="N92" i="18"/>
  <c r="N91" i="18"/>
  <c r="N90" i="18"/>
  <c r="N89" i="18"/>
  <c r="N88" i="18"/>
  <c r="N87" i="18"/>
  <c r="N86" i="18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M3" i="18"/>
  <c r="L3" i="18"/>
  <c r="K3" i="18"/>
  <c r="J3" i="18"/>
  <c r="I3" i="18"/>
  <c r="H3" i="18"/>
  <c r="G3" i="18"/>
  <c r="F3" i="18"/>
  <c r="E3" i="18"/>
  <c r="D3" i="18"/>
  <c r="C3" i="18"/>
  <c r="B3" i="18"/>
  <c r="M2" i="18"/>
  <c r="L2" i="18"/>
  <c r="K2" i="18"/>
  <c r="J2" i="18"/>
  <c r="I2" i="18"/>
  <c r="H2" i="18"/>
  <c r="G2" i="18"/>
  <c r="F2" i="18"/>
  <c r="E2" i="18"/>
  <c r="D2" i="18"/>
  <c r="C2" i="18"/>
  <c r="B2" i="18"/>
  <c r="M1" i="18"/>
  <c r="L1" i="18"/>
  <c r="K1" i="18"/>
  <c r="J1" i="18"/>
  <c r="I1" i="18"/>
  <c r="H1" i="18"/>
  <c r="G1" i="18"/>
  <c r="F1" i="18"/>
  <c r="E1" i="18"/>
  <c r="D1" i="18"/>
  <c r="C1" i="18"/>
  <c r="B1" i="18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M3" i="17"/>
  <c r="L3" i="17"/>
  <c r="K3" i="17"/>
  <c r="J3" i="17"/>
  <c r="I3" i="17"/>
  <c r="H3" i="17"/>
  <c r="G3" i="17"/>
  <c r="F3" i="17"/>
  <c r="D3" i="17"/>
  <c r="C3" i="17"/>
  <c r="B3" i="17"/>
  <c r="M2" i="17"/>
  <c r="L2" i="17"/>
  <c r="K2" i="17"/>
  <c r="J2" i="17"/>
  <c r="I2" i="17"/>
  <c r="H2" i="17"/>
  <c r="G2" i="17"/>
  <c r="F2" i="17"/>
  <c r="E2" i="17"/>
  <c r="D2" i="17"/>
  <c r="C2" i="17"/>
  <c r="B2" i="17"/>
  <c r="M1" i="17"/>
  <c r="L1" i="17"/>
  <c r="K1" i="17"/>
  <c r="J1" i="17"/>
  <c r="I1" i="17"/>
  <c r="H1" i="17"/>
  <c r="G1" i="17"/>
  <c r="F1" i="17"/>
  <c r="E1" i="17"/>
  <c r="D1" i="17"/>
  <c r="C1" i="17"/>
  <c r="B1" i="17"/>
  <c r="N131" i="16"/>
  <c r="N130" i="16"/>
  <c r="N129" i="16"/>
  <c r="N128" i="16"/>
  <c r="N127" i="16"/>
  <c r="N126" i="16"/>
  <c r="N125" i="16"/>
  <c r="N124" i="16"/>
  <c r="N123" i="16"/>
  <c r="N122" i="16"/>
  <c r="N121" i="16"/>
  <c r="N120" i="16"/>
  <c r="N119" i="16"/>
  <c r="N118" i="16"/>
  <c r="N117" i="16"/>
  <c r="N116" i="16"/>
  <c r="N115" i="16"/>
  <c r="N114" i="16"/>
  <c r="N113" i="16"/>
  <c r="N112" i="16"/>
  <c r="N111" i="16"/>
  <c r="N110" i="16"/>
  <c r="N109" i="16"/>
  <c r="N108" i="16"/>
  <c r="N107" i="16"/>
  <c r="N106" i="16"/>
  <c r="N105" i="16"/>
  <c r="N104" i="16"/>
  <c r="N103" i="16"/>
  <c r="N102" i="16"/>
  <c r="N101" i="16"/>
  <c r="N100" i="16"/>
  <c r="N99" i="16"/>
  <c r="N98" i="16"/>
  <c r="N97" i="16"/>
  <c r="N96" i="16"/>
  <c r="N95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5" i="16"/>
  <c r="N74" i="16"/>
  <c r="N73" i="16"/>
  <c r="N72" i="16"/>
  <c r="N71" i="16"/>
  <c r="N70" i="16"/>
  <c r="N69" i="16"/>
  <c r="N68" i="16"/>
  <c r="N67" i="16"/>
  <c r="N66" i="16"/>
  <c r="N65" i="16"/>
  <c r="N64" i="16"/>
  <c r="N63" i="16"/>
  <c r="N62" i="16"/>
  <c r="N61" i="16"/>
  <c r="N60" i="16"/>
  <c r="N59" i="16"/>
  <c r="N58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M3" i="16"/>
  <c r="K3" i="16"/>
  <c r="J3" i="16"/>
  <c r="I3" i="16"/>
  <c r="H3" i="16"/>
  <c r="G3" i="16"/>
  <c r="F3" i="16"/>
  <c r="E3" i="16"/>
  <c r="D3" i="16"/>
  <c r="C3" i="16"/>
  <c r="B3" i="16"/>
  <c r="M2" i="16"/>
  <c r="L2" i="16"/>
  <c r="K2" i="16"/>
  <c r="J2" i="16"/>
  <c r="I2" i="16"/>
  <c r="H2" i="16"/>
  <c r="G2" i="16"/>
  <c r="F2" i="16"/>
  <c r="E2" i="16"/>
  <c r="D2" i="16"/>
  <c r="C2" i="16"/>
  <c r="B2" i="16"/>
  <c r="M1" i="16"/>
  <c r="L1" i="16"/>
  <c r="K1" i="16"/>
  <c r="J1" i="16"/>
  <c r="I1" i="16"/>
  <c r="G1" i="16"/>
  <c r="F1" i="16"/>
  <c r="E1" i="16"/>
  <c r="D1" i="16"/>
  <c r="C1" i="16"/>
  <c r="B1" i="16"/>
  <c r="N131" i="15"/>
  <c r="N130" i="15"/>
  <c r="N129" i="15"/>
  <c r="N128" i="15"/>
  <c r="N127" i="15"/>
  <c r="N126" i="15"/>
  <c r="N125" i="15"/>
  <c r="N124" i="15"/>
  <c r="N123" i="15"/>
  <c r="N122" i="15"/>
  <c r="N121" i="15"/>
  <c r="N120" i="15"/>
  <c r="N119" i="15"/>
  <c r="N118" i="15"/>
  <c r="N117" i="15"/>
  <c r="N116" i="15"/>
  <c r="N115" i="15"/>
  <c r="N114" i="15"/>
  <c r="N113" i="15"/>
  <c r="N112" i="15"/>
  <c r="N111" i="15"/>
  <c r="N110" i="15"/>
  <c r="N109" i="15"/>
  <c r="N108" i="15"/>
  <c r="N107" i="15"/>
  <c r="N106" i="15"/>
  <c r="N105" i="15"/>
  <c r="N104" i="15"/>
  <c r="N103" i="15"/>
  <c r="N102" i="15"/>
  <c r="N101" i="15"/>
  <c r="N100" i="15"/>
  <c r="N99" i="15"/>
  <c r="N98" i="15"/>
  <c r="N97" i="15"/>
  <c r="N96" i="15"/>
  <c r="N95" i="15"/>
  <c r="N94" i="15"/>
  <c r="N93" i="15"/>
  <c r="N92" i="15"/>
  <c r="N91" i="15"/>
  <c r="N90" i="15"/>
  <c r="N89" i="15"/>
  <c r="N88" i="15"/>
  <c r="N87" i="15"/>
  <c r="N86" i="15"/>
  <c r="N85" i="15"/>
  <c r="N84" i="15"/>
  <c r="N83" i="15"/>
  <c r="N82" i="15"/>
  <c r="N81" i="15"/>
  <c r="N80" i="15"/>
  <c r="N79" i="15"/>
  <c r="N78" i="15"/>
  <c r="N77" i="15"/>
  <c r="N76" i="15"/>
  <c r="N75" i="15"/>
  <c r="N74" i="15"/>
  <c r="N73" i="15"/>
  <c r="N72" i="15"/>
  <c r="N71" i="15"/>
  <c r="N70" i="15"/>
  <c r="N69" i="15"/>
  <c r="N68" i="15"/>
  <c r="N67" i="15"/>
  <c r="N66" i="15"/>
  <c r="N65" i="15"/>
  <c r="N64" i="15"/>
  <c r="N63" i="15"/>
  <c r="N62" i="15"/>
  <c r="N61" i="15"/>
  <c r="N60" i="15"/>
  <c r="N59" i="15"/>
  <c r="N58" i="15"/>
  <c r="N57" i="15"/>
  <c r="N56" i="15"/>
  <c r="N55" i="15"/>
  <c r="N54" i="15"/>
  <c r="N53" i="15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37" i="15"/>
  <c r="N36" i="15"/>
  <c r="N35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M3" i="15"/>
  <c r="L3" i="15"/>
  <c r="K3" i="15"/>
  <c r="J3" i="15"/>
  <c r="I3" i="15"/>
  <c r="H3" i="15"/>
  <c r="G3" i="15"/>
  <c r="F3" i="15"/>
  <c r="E3" i="15"/>
  <c r="D3" i="15"/>
  <c r="C3" i="15"/>
  <c r="B3" i="15"/>
  <c r="M2" i="15"/>
  <c r="L2" i="15"/>
  <c r="K2" i="15"/>
  <c r="J2" i="15"/>
  <c r="I2" i="15"/>
  <c r="H2" i="15"/>
  <c r="G2" i="15"/>
  <c r="F2" i="15"/>
  <c r="E2" i="15"/>
  <c r="D2" i="15"/>
  <c r="B2" i="15"/>
  <c r="M1" i="15"/>
  <c r="L1" i="15"/>
  <c r="K1" i="15"/>
  <c r="J1" i="15"/>
  <c r="I1" i="15"/>
  <c r="H1" i="15"/>
  <c r="G1" i="15"/>
  <c r="F1" i="15"/>
  <c r="E1" i="15"/>
  <c r="D1" i="15"/>
  <c r="C1" i="15"/>
  <c r="N131" i="14"/>
  <c r="N130" i="14"/>
  <c r="N129" i="14"/>
  <c r="N128" i="14"/>
  <c r="N127" i="14"/>
  <c r="N126" i="14"/>
  <c r="N125" i="14"/>
  <c r="N124" i="14"/>
  <c r="N123" i="14"/>
  <c r="N122" i="14"/>
  <c r="N121" i="14"/>
  <c r="N120" i="14"/>
  <c r="N119" i="14"/>
  <c r="N117" i="14"/>
  <c r="N116" i="14"/>
  <c r="N115" i="14"/>
  <c r="N114" i="14"/>
  <c r="N113" i="14"/>
  <c r="N112" i="14"/>
  <c r="N111" i="14"/>
  <c r="N110" i="14"/>
  <c r="N109" i="14"/>
  <c r="N108" i="14"/>
  <c r="N107" i="14"/>
  <c r="N106" i="14"/>
  <c r="N105" i="14"/>
  <c r="N104" i="14"/>
  <c r="N103" i="14"/>
  <c r="N102" i="14"/>
  <c r="N101" i="14"/>
  <c r="N100" i="14"/>
  <c r="N99" i="14"/>
  <c r="N98" i="14"/>
  <c r="N97" i="14"/>
  <c r="N96" i="14"/>
  <c r="N95" i="14"/>
  <c r="N94" i="14"/>
  <c r="N93" i="14"/>
  <c r="N92" i="14"/>
  <c r="N91" i="14"/>
  <c r="N90" i="14"/>
  <c r="N89" i="14"/>
  <c r="N88" i="14"/>
  <c r="N87" i="14"/>
  <c r="N86" i="14"/>
  <c r="N85" i="14"/>
  <c r="N84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M3" i="14"/>
  <c r="L3" i="14"/>
  <c r="K3" i="14"/>
  <c r="J3" i="14"/>
  <c r="I3" i="14"/>
  <c r="H3" i="14"/>
  <c r="G3" i="14"/>
  <c r="F3" i="14"/>
  <c r="E3" i="14"/>
  <c r="D3" i="14"/>
  <c r="B3" i="14"/>
  <c r="M2" i="14"/>
  <c r="L2" i="14"/>
  <c r="K2" i="14"/>
  <c r="J2" i="14"/>
  <c r="I2" i="14"/>
  <c r="H2" i="14"/>
  <c r="G2" i="14"/>
  <c r="F2" i="14"/>
  <c r="E2" i="14"/>
  <c r="D2" i="14"/>
  <c r="C2" i="14"/>
  <c r="B2" i="14"/>
  <c r="M1" i="14"/>
  <c r="L1" i="14"/>
  <c r="K1" i="14"/>
  <c r="J1" i="14"/>
  <c r="I1" i="14"/>
  <c r="H1" i="14"/>
  <c r="G1" i="14"/>
  <c r="F1" i="14"/>
  <c r="E1" i="14"/>
  <c r="D1" i="14"/>
  <c r="C1" i="14"/>
  <c r="B1" i="14"/>
  <c r="B1" i="13"/>
  <c r="N131" i="13"/>
  <c r="N130" i="13"/>
  <c r="N129" i="13"/>
  <c r="N128" i="13"/>
  <c r="N127" i="13"/>
  <c r="N126" i="13"/>
  <c r="N125" i="13"/>
  <c r="N124" i="13"/>
  <c r="N123" i="13"/>
  <c r="N122" i="13"/>
  <c r="N121" i="13"/>
  <c r="N120" i="13"/>
  <c r="N119" i="13"/>
  <c r="N118" i="13"/>
  <c r="N117" i="13"/>
  <c r="N116" i="13"/>
  <c r="N115" i="13"/>
  <c r="N114" i="13"/>
  <c r="N113" i="13"/>
  <c r="N112" i="13"/>
  <c r="N111" i="13"/>
  <c r="N110" i="13"/>
  <c r="N109" i="13"/>
  <c r="N108" i="13"/>
  <c r="N107" i="13"/>
  <c r="N106" i="13"/>
  <c r="N105" i="13"/>
  <c r="N104" i="13"/>
  <c r="N103" i="13"/>
  <c r="N102" i="13"/>
  <c r="N101" i="13"/>
  <c r="N100" i="13"/>
  <c r="N99" i="13"/>
  <c r="N98" i="13"/>
  <c r="N97" i="13"/>
  <c r="N96" i="13"/>
  <c r="N95" i="13"/>
  <c r="N94" i="13"/>
  <c r="N93" i="13"/>
  <c r="N92" i="13"/>
  <c r="N91" i="13"/>
  <c r="N90" i="13"/>
  <c r="N89" i="13"/>
  <c r="N88" i="13"/>
  <c r="N87" i="13"/>
  <c r="N86" i="13"/>
  <c r="N85" i="13"/>
  <c r="N84" i="13"/>
  <c r="N83" i="13"/>
  <c r="N82" i="13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N10" i="13"/>
  <c r="N9" i="13"/>
  <c r="M3" i="13"/>
  <c r="L3" i="13"/>
  <c r="K3" i="13"/>
  <c r="J3" i="13"/>
  <c r="I3" i="13"/>
  <c r="H3" i="13"/>
  <c r="G3" i="13"/>
  <c r="F3" i="13"/>
  <c r="E3" i="13"/>
  <c r="D3" i="13"/>
  <c r="C3" i="13"/>
  <c r="B3" i="13"/>
  <c r="M2" i="13"/>
  <c r="L2" i="13"/>
  <c r="K2" i="13"/>
  <c r="J2" i="13"/>
  <c r="I2" i="13"/>
  <c r="G2" i="13"/>
  <c r="F2" i="13"/>
  <c r="E2" i="13"/>
  <c r="D2" i="13"/>
  <c r="C2" i="13"/>
  <c r="B2" i="13"/>
  <c r="M1" i="13"/>
  <c r="L1" i="13"/>
  <c r="K1" i="13"/>
  <c r="J1" i="13"/>
  <c r="I1" i="13"/>
  <c r="H1" i="13"/>
  <c r="G1" i="13"/>
  <c r="F1" i="13"/>
  <c r="E1" i="13"/>
  <c r="D1" i="13"/>
  <c r="C1" i="13"/>
  <c r="S18" i="11" l="1"/>
  <c r="S17" i="11"/>
  <c r="S16" i="11"/>
  <c r="S15" i="11"/>
  <c r="S14" i="11"/>
  <c r="S13" i="11"/>
  <c r="S12" i="11"/>
  <c r="S11" i="11"/>
  <c r="S10" i="11"/>
  <c r="S9" i="11"/>
  <c r="P18" i="11"/>
  <c r="P17" i="11"/>
  <c r="P16" i="11"/>
  <c r="P15" i="11"/>
  <c r="P14" i="11"/>
  <c r="P13" i="11"/>
  <c r="P12" i="11"/>
  <c r="P11" i="11"/>
  <c r="P10" i="11"/>
  <c r="P9" i="11"/>
  <c r="M18" i="11"/>
  <c r="M17" i="11"/>
  <c r="M16" i="11"/>
  <c r="M15" i="11"/>
  <c r="M14" i="11"/>
  <c r="M13" i="11"/>
  <c r="M12" i="11"/>
  <c r="M11" i="11"/>
  <c r="M10" i="11"/>
  <c r="M9" i="11"/>
  <c r="J18" i="11"/>
  <c r="J17" i="11"/>
  <c r="J16" i="11"/>
  <c r="J15" i="11"/>
  <c r="J14" i="11"/>
  <c r="J13" i="11"/>
  <c r="J12" i="11"/>
  <c r="J11" i="11"/>
  <c r="J10" i="11"/>
  <c r="J9" i="11"/>
  <c r="G18" i="11"/>
  <c r="G17" i="11"/>
  <c r="G16" i="11"/>
  <c r="G15" i="11"/>
  <c r="G14" i="11"/>
  <c r="G13" i="11"/>
  <c r="G12" i="11"/>
  <c r="G11" i="11"/>
  <c r="G10" i="11"/>
  <c r="G9" i="11"/>
  <c r="D10" i="11"/>
  <c r="D11" i="11"/>
  <c r="D12" i="11"/>
  <c r="D13" i="11"/>
  <c r="D14" i="11"/>
  <c r="D15" i="11"/>
  <c r="D16" i="11"/>
  <c r="D17" i="11"/>
  <c r="D18" i="11"/>
  <c r="D9" i="11"/>
  <c r="F18" i="9"/>
  <c r="E18" i="9"/>
  <c r="D18" i="9"/>
  <c r="C18" i="9"/>
  <c r="F17" i="9"/>
  <c r="E17" i="9"/>
  <c r="D17" i="9"/>
  <c r="C17" i="9"/>
  <c r="F16" i="9"/>
  <c r="E16" i="9"/>
  <c r="D16" i="9"/>
  <c r="C16" i="9"/>
  <c r="F15" i="9"/>
  <c r="E15" i="9"/>
  <c r="D15" i="9"/>
  <c r="C15" i="9"/>
  <c r="F14" i="9"/>
  <c r="E14" i="9"/>
  <c r="D14" i="9"/>
  <c r="C14" i="9"/>
  <c r="F13" i="9"/>
  <c r="E13" i="9"/>
  <c r="D13" i="9"/>
  <c r="C13" i="9"/>
  <c r="F12" i="9"/>
  <c r="E12" i="9"/>
  <c r="D12" i="9"/>
  <c r="C12" i="9"/>
  <c r="F11" i="9"/>
  <c r="E11" i="9"/>
  <c r="D11" i="9"/>
  <c r="C11" i="9"/>
  <c r="F10" i="9"/>
  <c r="E10" i="9"/>
  <c r="D10" i="9"/>
  <c r="C10" i="9"/>
  <c r="F9" i="9"/>
  <c r="E9" i="9"/>
  <c r="D9" i="9"/>
  <c r="C9" i="9"/>
  <c r="G18" i="7" l="1"/>
  <c r="F18" i="7"/>
  <c r="E18" i="7"/>
  <c r="D18" i="7"/>
  <c r="C18" i="7"/>
  <c r="B18" i="7"/>
  <c r="G17" i="7"/>
  <c r="F17" i="7"/>
  <c r="E17" i="7"/>
  <c r="D17" i="7"/>
  <c r="C17" i="7"/>
  <c r="B17" i="7"/>
  <c r="G16" i="7"/>
  <c r="F16" i="7"/>
  <c r="E16" i="7"/>
  <c r="D16" i="7"/>
  <c r="C16" i="7"/>
  <c r="B16" i="7"/>
  <c r="G15" i="7"/>
  <c r="F15" i="7"/>
  <c r="E15" i="7"/>
  <c r="D15" i="7"/>
  <c r="C15" i="7"/>
  <c r="B15" i="7"/>
  <c r="G14" i="7"/>
  <c r="F14" i="7"/>
  <c r="E14" i="7"/>
  <c r="D14" i="7"/>
  <c r="C14" i="7"/>
  <c r="B14" i="7"/>
  <c r="G13" i="7"/>
  <c r="F13" i="7"/>
  <c r="E13" i="7"/>
  <c r="D13" i="7"/>
  <c r="C13" i="7"/>
  <c r="B13" i="7"/>
  <c r="G12" i="7"/>
  <c r="F12" i="7"/>
  <c r="E12" i="7"/>
  <c r="D12" i="7"/>
  <c r="C12" i="7"/>
  <c r="B12" i="7"/>
  <c r="G11" i="7"/>
  <c r="F11" i="7"/>
  <c r="E11" i="7"/>
  <c r="D11" i="7"/>
  <c r="C11" i="7"/>
  <c r="B11" i="7"/>
  <c r="G10" i="7"/>
  <c r="F10" i="7"/>
  <c r="E10" i="7"/>
  <c r="D10" i="7"/>
  <c r="C10" i="7"/>
  <c r="B10" i="7"/>
  <c r="G9" i="7"/>
  <c r="F9" i="7"/>
  <c r="E9" i="7"/>
  <c r="D9" i="7"/>
  <c r="C9" i="7"/>
  <c r="B9" i="7"/>
  <c r="F18" i="5"/>
  <c r="E18" i="5"/>
  <c r="D18" i="5"/>
  <c r="C18" i="5"/>
  <c r="B18" i="5"/>
  <c r="F17" i="5"/>
  <c r="E17" i="5"/>
  <c r="D17" i="5"/>
  <c r="C17" i="5"/>
  <c r="B17" i="5"/>
  <c r="F16" i="5"/>
  <c r="E16" i="5"/>
  <c r="D16" i="5"/>
  <c r="C16" i="5"/>
  <c r="B16" i="5"/>
  <c r="F15" i="5"/>
  <c r="E15" i="5"/>
  <c r="D15" i="5"/>
  <c r="C15" i="5"/>
  <c r="B15" i="5"/>
  <c r="F14" i="5"/>
  <c r="E14" i="5"/>
  <c r="D14" i="5"/>
  <c r="C14" i="5"/>
  <c r="B14" i="5"/>
  <c r="F13" i="5"/>
  <c r="E13" i="5"/>
  <c r="D13" i="5"/>
  <c r="C13" i="5"/>
  <c r="B13" i="5"/>
  <c r="F12" i="5"/>
  <c r="E12" i="5"/>
  <c r="D12" i="5"/>
  <c r="C12" i="5"/>
  <c r="B12" i="5"/>
  <c r="F11" i="5"/>
  <c r="E11" i="5"/>
  <c r="D11" i="5"/>
  <c r="C11" i="5"/>
  <c r="B11" i="5"/>
  <c r="F10" i="5"/>
  <c r="E10" i="5"/>
  <c r="D10" i="5"/>
  <c r="C10" i="5"/>
  <c r="B10" i="5"/>
  <c r="F9" i="5"/>
  <c r="E9" i="5"/>
  <c r="D9" i="5"/>
  <c r="C9" i="5"/>
  <c r="B9" i="5"/>
  <c r="E18" i="1" l="1"/>
  <c r="E20" i="1" s="1"/>
  <c r="C18" i="1"/>
  <c r="C20" i="1" s="1"/>
  <c r="D18" i="1"/>
  <c r="D20" i="1" s="1"/>
  <c r="F18" i="1"/>
  <c r="F20" i="1" s="1"/>
  <c r="B18" i="1"/>
  <c r="B20" i="1" l="1"/>
  <c r="N118" i="14"/>
  <c r="C3" i="14"/>
  <c r="O118" i="14"/>
</calcChain>
</file>

<file path=xl/sharedStrings.xml><?xml version="1.0" encoding="utf-8"?>
<sst xmlns="http://schemas.openxmlformats.org/spreadsheetml/2006/main" count="2012" uniqueCount="241">
  <si>
    <t>AÑO</t>
  </si>
  <si>
    <t>en millones de $</t>
  </si>
  <si>
    <t>Agropecuario, caza, silvicultura y pesca</t>
  </si>
  <si>
    <t>Explotación de minas y canteras</t>
  </si>
  <si>
    <t>Industra manufacturera</t>
  </si>
  <si>
    <t>Electricidad, gas y agua</t>
  </si>
  <si>
    <t>Construcciones</t>
  </si>
  <si>
    <t>Comercio al por mayor, al por menos, restaurantes y hoteles</t>
  </si>
  <si>
    <t>Transporte, almacenamiento y comunicaciones</t>
  </si>
  <si>
    <t>Establecimientos financieros, seguros y bienes inmuebles</t>
  </si>
  <si>
    <t>Servicios comunales, sociales y personales</t>
  </si>
  <si>
    <t>Producto Bruto Interno a costo de factores</t>
  </si>
  <si>
    <t>* cifras provisorias</t>
  </si>
  <si>
    <t>Nación A precios corrientes</t>
  </si>
  <si>
    <t>Nación A precios de 1960</t>
  </si>
  <si>
    <t>Provincia A precios corrientes</t>
  </si>
  <si>
    <t xml:space="preserve"> A precios de 1960</t>
  </si>
  <si>
    <t>Impuestos indirectos menos subsidios</t>
  </si>
  <si>
    <t>Producto Bruto Interno a precios de mercado</t>
  </si>
  <si>
    <t>Ganadería</t>
  </si>
  <si>
    <t>Agricultura</t>
  </si>
  <si>
    <t>Pesca</t>
  </si>
  <si>
    <t>COMPOSICIÓN PORCENTUAL</t>
  </si>
  <si>
    <t>SECTORES ECONÓMICOS</t>
  </si>
  <si>
    <t>1979 *</t>
  </si>
  <si>
    <t>SEGÚN SECTORES ECONÓMICOS</t>
  </si>
  <si>
    <t>AÑO BASE 1960 = 100</t>
  </si>
  <si>
    <t>ÍNDICE DE VOLUMEN FÍSICO DE LA PRODUCCIÓN</t>
  </si>
  <si>
    <t>(en millones de $)</t>
  </si>
  <si>
    <t>PRODUCTO BRUTO SECTORIAL</t>
  </si>
  <si>
    <t>PRECIOS IMPLÍCITOS EN EL</t>
  </si>
  <si>
    <t>Nación</t>
  </si>
  <si>
    <t>Provincia</t>
  </si>
  <si>
    <t>% Provincia Nación</t>
  </si>
  <si>
    <t>PRODUCTO BRUTO INTERNO</t>
  </si>
  <si>
    <t>AL COSTO CONSTANTE DE FACTORES</t>
  </si>
  <si>
    <t>TOTAL</t>
  </si>
  <si>
    <t>Primarios</t>
  </si>
  <si>
    <t>Secundarios</t>
  </si>
  <si>
    <t>Terciarios</t>
  </si>
  <si>
    <t>( millones de $ )</t>
  </si>
  <si>
    <t>Total de Provincia</t>
  </si>
  <si>
    <t>Gran Buenos Aires</t>
  </si>
  <si>
    <t>Almirante Brown</t>
  </si>
  <si>
    <t>Avellaneda</t>
  </si>
  <si>
    <t>Berazategui</t>
  </si>
  <si>
    <t>Esteban Echeverría</t>
  </si>
  <si>
    <t>Florencio Varela</t>
  </si>
  <si>
    <t>General San Martín</t>
  </si>
  <si>
    <t>General Sarmiento</t>
  </si>
  <si>
    <t>Lanús</t>
  </si>
  <si>
    <t>Lomas de Zamora</t>
  </si>
  <si>
    <t>La Matanza</t>
  </si>
  <si>
    <t>Merlo</t>
  </si>
  <si>
    <t>Moreno</t>
  </si>
  <si>
    <t>Morón</t>
  </si>
  <si>
    <t>Quilmes</t>
  </si>
  <si>
    <t>San Fernando</t>
  </si>
  <si>
    <t>San Isidro</t>
  </si>
  <si>
    <t>Tigre</t>
  </si>
  <si>
    <t>Tres de Febrero</t>
  </si>
  <si>
    <t>Vicente López</t>
  </si>
  <si>
    <t>Resto de Provincia</t>
  </si>
  <si>
    <t>Adolfo Alsina</t>
  </si>
  <si>
    <t>Alberti</t>
  </si>
  <si>
    <t>Ayacucho</t>
  </si>
  <si>
    <t>Azul</t>
  </si>
  <si>
    <t>Bahía Blanca</t>
  </si>
  <si>
    <t>Balcarce</t>
  </si>
  <si>
    <t>Baradero</t>
  </si>
  <si>
    <t>Bartolomé Mitre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</si>
  <si>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</si>
  <si>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</si>
  <si>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</si>
  <si>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</si>
  <si>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</si>
  <si>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</si>
  <si>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</si>
  <si>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</si>
  <si>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</si>
  <si>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</si>
  <si>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</si>
  <si>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Colón</t>
  </si>
  <si>
    <t>Coronel Dorrego</t>
  </si>
  <si>
    <t>Coronel Pringles</t>
  </si>
  <si>
    <t>Coronel Rosales</t>
  </si>
  <si>
    <t>Coronel Suárez</t>
  </si>
  <si>
    <t>Chacabuco</t>
  </si>
  <si>
    <t>Chascomús</t>
  </si>
  <si>
    <t>Chivilcoy</t>
  </si>
  <si>
    <t>Daireaux</t>
  </si>
  <si>
    <t>Dolores</t>
  </si>
  <si>
    <t>Ensenada</t>
  </si>
  <si>
    <t>Escobar</t>
  </si>
  <si>
    <t>Exaltación de la Cruz</t>
  </si>
  <si>
    <t>General Alvarado</t>
  </si>
  <si>
    <t>General Alvear</t>
  </si>
  <si>
    <t>General Arenales</t>
  </si>
  <si>
    <t>General Belgrano</t>
  </si>
  <si>
    <t>General Guido</t>
  </si>
  <si>
    <t>General Lamadrid</t>
  </si>
  <si>
    <t>General Las Heras</t>
  </si>
  <si>
    <t>General Lavalle</t>
  </si>
  <si>
    <t>General Madariaga</t>
  </si>
  <si>
    <t>General Paz</t>
  </si>
  <si>
    <t>General Pinto</t>
  </si>
  <si>
    <t>General Pueyrredón</t>
  </si>
  <si>
    <t>General Rodríguez</t>
  </si>
  <si>
    <t>General Viamonte</t>
  </si>
  <si>
    <t>General Villegas</t>
  </si>
  <si>
    <t>González Chaves</t>
  </si>
  <si>
    <t>Guaminí</t>
  </si>
  <si>
    <t>Hipolito Yrigoyen</t>
  </si>
  <si>
    <t>Juárez</t>
  </si>
  <si>
    <t>Junín</t>
  </si>
  <si>
    <t>La Plata</t>
  </si>
  <si>
    <t>Laprida</t>
  </si>
  <si>
    <t>Las Flores</t>
  </si>
  <si>
    <t>Leandro N. Alem</t>
  </si>
  <si>
    <t>Lincoln</t>
  </si>
  <si>
    <t>Lobería</t>
  </si>
  <si>
    <t>Lobos</t>
  </si>
  <si>
    <t>Luján</t>
  </si>
  <si>
    <t>Magdalena</t>
  </si>
  <si>
    <t>Maipú</t>
  </si>
  <si>
    <t>Marcos Paz</t>
  </si>
  <si>
    <t>Mar Chiquita</t>
  </si>
  <si>
    <t>Mercedes</t>
  </si>
  <si>
    <t>Monte</t>
  </si>
  <si>
    <t>Navarro</t>
  </si>
  <si>
    <t>Necochea</t>
  </si>
  <si>
    <t>Nueve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</si>
  <si>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</si>
  <si>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</si>
  <si>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</si>
  <si>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</si>
  <si>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</si>
  <si>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</si>
  <si>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</si>
  <si>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Puan</t>
  </si>
  <si>
    <t>Ramallo</t>
  </si>
  <si>
    <t>Rauch</t>
  </si>
  <si>
    <t>Rivadavia</t>
  </si>
  <si>
    <t>Rojas</t>
  </si>
  <si>
    <t>Roque Perez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</si>
  <si>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</si>
  <si>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</si>
  <si>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</si>
  <si>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</si>
  <si>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</si>
  <si>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</si>
  <si>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</si>
  <si>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Nicolás</t>
  </si>
  <si>
    <t>San Pedro</t>
  </si>
  <si>
    <t>San Vicente</t>
  </si>
  <si>
    <t>Suipacha</t>
  </si>
  <si>
    <t>Tandil</t>
  </si>
  <si>
    <t>Tapalqué</t>
  </si>
  <si>
    <t>Tordillo</t>
  </si>
  <si>
    <t>Tornquist</t>
  </si>
  <si>
    <t>Trenuqe Lauquen</t>
  </si>
  <si>
    <t>Tres Arroyos</t>
  </si>
  <si>
    <t>Veiticinco de Mayo</t>
  </si>
  <si>
    <t>Villarino</t>
  </si>
  <si>
    <t>Zárate</t>
  </si>
  <si>
    <t>PARTIDO</t>
  </si>
  <si>
    <t>Minería</t>
  </si>
  <si>
    <t>Industria</t>
  </si>
  <si>
    <t>Electricidad, gas, agua y servicios sanitarios</t>
  </si>
  <si>
    <t>Comercio, restaurantes y hoteles</t>
  </si>
  <si>
    <t>( en miles de $ )</t>
  </si>
  <si>
    <t>PRODUCTO BRUTO INTERNO AL COSTO CONSTANTE  DE FACTORES SEGÚN SECTORES ECONOMICOS</t>
  </si>
  <si>
    <t>SEGÚN SECTORES ECONOMICOS</t>
  </si>
  <si>
    <t>VALOR DE PRODUCCIÓN</t>
  </si>
  <si>
    <t>DE LOS SECTORES</t>
  </si>
  <si>
    <t>PRODUCTORES DE BIENES</t>
  </si>
  <si>
    <t>DE LOS SECTORES PRODUCTORES DE BIENES</t>
  </si>
  <si>
    <t>A PRECIOS DE 1960</t>
  </si>
  <si>
    <t>AL COSTO CORRIENTE DE FACTORES</t>
  </si>
  <si>
    <t>TOTAL PROVINCIA</t>
  </si>
  <si>
    <t>GRAN BUENOS AIRES</t>
  </si>
  <si>
    <t>RESTO DE PROVINCIA</t>
  </si>
  <si>
    <t>Cereales y lino</t>
  </si>
  <si>
    <t>Cultivos industriales</t>
  </si>
  <si>
    <t>Forestales</t>
  </si>
  <si>
    <t>AÑO 1976</t>
  </si>
  <si>
    <t>Horticultura</t>
  </si>
  <si>
    <t>Fruticultura</t>
  </si>
  <si>
    <t>Floricultura</t>
  </si>
  <si>
    <t>Forrajes</t>
  </si>
  <si>
    <t>AGRICULTURA</t>
  </si>
  <si>
    <t>Ganado</t>
  </si>
  <si>
    <t>Productos de granja</t>
  </si>
  <si>
    <t>Lana</t>
  </si>
  <si>
    <t>Leche</t>
  </si>
  <si>
    <t>GANADERÍA</t>
  </si>
  <si>
    <t>PESCA</t>
  </si>
  <si>
    <t>Altura</t>
  </si>
  <si>
    <t>Costera</t>
  </si>
  <si>
    <t>Fluvial Lacustre</t>
  </si>
  <si>
    <t>MINERIA</t>
  </si>
  <si>
    <t>INDUSTRIA MANUFACTURERA</t>
  </si>
  <si>
    <t>ELECTRICIDAD, GAS Y SERVICIOS SANITARIOS</t>
  </si>
  <si>
    <t>Electricidad</t>
  </si>
  <si>
    <t>Gas</t>
  </si>
  <si>
    <t>Servicios Sanitarios</t>
  </si>
  <si>
    <t>CONSTRUCCIÓN (*)</t>
  </si>
  <si>
    <t>COMERCIO, RESTAURANTES Y HOTELES</t>
  </si>
  <si>
    <t>TRANSPORTE, ALMACENAMIENTO Y COMUNICACIONES</t>
  </si>
  <si>
    <t>ESTABLECIMIENTOS FINANCIEROS, SEGUROS Y BIENES INMUEBLES</t>
  </si>
  <si>
    <t>SERVICIOS COMUNALES, SOCIALES Y PERSONALES</t>
  </si>
  <si>
    <t>AÑO 1977</t>
  </si>
  <si>
    <t>AÑO 1978</t>
  </si>
  <si>
    <t>PRODUCTO BRUTO INTERNO AL COSTO CORRIENTE  DE FACTORES SEGÚN SECTORES ECONOMICOS</t>
  </si>
  <si>
    <t>AL COSTO CORRIENTE  DE FACTORES</t>
  </si>
  <si>
    <t>AL COSTO CONSTANTE  DE FACTORES</t>
  </si>
  <si>
    <t>(En millones de $)</t>
  </si>
  <si>
    <r>
      <rPr>
        <sz val="12"/>
        <color rgb="FFFF0000"/>
        <rFont val="Calibri"/>
        <family val="2"/>
      </rPr>
      <t>(*)</t>
    </r>
    <r>
      <rPr>
        <sz val="12"/>
        <color rgb="FF000000"/>
        <rFont val="Calibri"/>
        <family val="2"/>
      </rPr>
      <t xml:space="preserve"> Los municipios Mar Chiquita, Salliqueló y San Antonio de Areco tienen corecciones de valores.</t>
    </r>
  </si>
  <si>
    <t>INDICE</t>
  </si>
  <si>
    <t>PRODUCTO BRUTO INTERNO AL COSTO CORRIENTE  DE FACTORES SEGÚN SECTORES ECONOMICOS - COMPOSICIÓN PORCENTUAL</t>
  </si>
  <si>
    <t>PRODUCTO BRUTO INTERNO AL COSTO CONSTANTE  DE FACTORES SEGÚN SECTORES ECONOMICOS - COMPOSICIÓN PORCENTUAL</t>
  </si>
  <si>
    <t>ÍNDICE DE VOLUMEN FÍSICO DE LA PRODUCCIÓN - SEGÚN SECTORES ECONÓMICOS. Año base 1960=100</t>
  </si>
  <si>
    <t>PRODUCTO BRUTO INTERNO AL COSTO CONSTANTE  DE FACTORES SEGÚN SECTORES ECONOMICOS  - SEGÚN SECTORES ECONÓMICOS. Año base 1960=100</t>
  </si>
  <si>
    <t>PRECIOS IMPLÍCITOS EN EL PRODUCTO BRUTO SECTORIAL - Año base 1960=100</t>
  </si>
  <si>
    <t>PRODUCTO BRUTO INTERNO AL COSTO CONSTANTE DE FACTORES</t>
  </si>
  <si>
    <t>PRODUCTO BRUTO INTERNO AL COSTO CORRIENTE  DE FACTORES SEGÚN SECTORES ECONOMICOS - AÑO 1976</t>
  </si>
  <si>
    <t>PRODUCTO BRUTO INTERNO AL COSTO CORRIENTE  DE FACTORES SEGÚN SECTORES ECONOMICOS - AÑO 1977</t>
  </si>
  <si>
    <t>PRODUCTO BRUTO INTERNO AL COSTO CORRIENTE  DE FACTORES SEGÚN SECTORES ECONOMICOS - AÑO 1978</t>
  </si>
  <si>
    <t>PRODUCTO BRUTO INTERNO AL COSTO CONSTANTE  DE FACTORES SEGÚN SECTORES ECONOMICOS - AÑO 1976</t>
  </si>
  <si>
    <t>PRODUCTO BRUTO INTERNO AL COSTO CONSTANTE  DE FACTORES SEGÚN SECTORES ECONOMICOS - AÑO 1977</t>
  </si>
  <si>
    <t>PRODUCTO BRUTO INTERNO AL COSTO CONSTANTE  DE FACTORES SEGÚN SECTORES ECONOMICOS - AÑO 1978</t>
  </si>
  <si>
    <t>VALOR DE PRODUCCIÓN DE LOS SECTORES PRODUCTORES DE BIENES - AÑO 1976</t>
  </si>
  <si>
    <t>VALOR DE PRODUCCIÓN DE LOS SECTORES PRODUCTORES DE BIENES - AÑO 1977</t>
  </si>
  <si>
    <t>VALOR DE PRODUCCIÓN DE LOS SECTORES PRODUCTORES DE BIENES - AÑO 1978</t>
  </si>
  <si>
    <t>VALOR DE PRODUCCIÓN DE LOS SECTORES PRODUCTORES DE BIENES A PRECIOS DE 1960 - AÑO 1976</t>
  </si>
  <si>
    <t>VALOR DE PRODUCCIÓN DE LOS SECTORES PRODUCTORES DE BIENES A PRECIOS DE 1960 - AÑO 1977</t>
  </si>
  <si>
    <t>VALOR DE PRODUCCIÓN DE LOS SECTORES PRODUCTORES DE BIENES A PRECIOS DE 1960 - AÑO 1978</t>
  </si>
  <si>
    <t xml:space="preserve">SEGÚN SUBSECTORES ECONÓMICOS </t>
  </si>
  <si>
    <t>AÑOS 1976 - 1978</t>
  </si>
  <si>
    <t>En miles de $</t>
  </si>
  <si>
    <t>PRODUCTO BRUTO INTERNO AL COSTO CORRIENTE DE FACTORES SEGÚN SUBSECTORES ECONÓMICOS. AÑOS 1976 - 1978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</si>
</sst>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.0_-;\-* #,##0.0_-;_-* &quot;-&quot;?_-;_-@_-"/>
    <numFmt numFmtId="167" formatCode="0.0%"/>
    <numFmt numFmtId="168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 style="thick">
        <color theme="8" tint="-0.24994659260841701"/>
      </top>
      <bottom/>
      <diagonal/>
    </border>
    <border>
      <left/>
      <right/>
      <top/>
      <bottom style="thick">
        <color theme="8" tint="-0.24994659260841701"/>
      </bottom>
      <diagonal/>
    </border>
    <border>
      <left style="thick">
        <color theme="0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/>
      <right style="thick">
        <color theme="0"/>
      </right>
      <top/>
      <bottom style="thin">
        <color theme="8" tint="-0.24994659260841701"/>
      </bottom>
      <diagonal/>
    </border>
    <border>
      <left style="thick">
        <color theme="0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/>
      <right style="thick">
        <color theme="0"/>
      </right>
      <top style="thin">
        <color theme="8" tint="-0.24994659260841701"/>
      </top>
      <bottom/>
      <diagonal/>
    </border>
    <border>
      <left style="thick">
        <color theme="0"/>
      </left>
      <right style="thick">
        <color theme="0"/>
      </right>
      <top/>
      <bottom style="thin">
        <color theme="8" tint="-0.24994659260841701"/>
      </bottom>
      <diagonal/>
    </border>
    <border>
      <left style="thick">
        <color theme="0"/>
      </left>
      <right style="thick">
        <color theme="0"/>
      </right>
      <top style="thin">
        <color theme="8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05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2" borderId="0" xfId="0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6" fillId="2" borderId="0" xfId="2" applyNumberFormat="1" applyFont="1" applyFill="1" applyAlignment="1">
      <alignment horizontal="left" vertical="center"/>
    </xf>
    <xf numFmtId="164" fontId="1" fillId="2" borderId="4" xfId="1" applyNumberFormat="1" applyFont="1" applyFill="1" applyBorder="1" applyAlignment="1">
      <alignment horizontal="right"/>
    </xf>
    <xf numFmtId="164" fontId="1" fillId="2" borderId="0" xfId="1" applyNumberFormat="1" applyFont="1" applyFill="1" applyBorder="1" applyAlignment="1">
      <alignment horizontal="right"/>
    </xf>
    <xf numFmtId="164" fontId="6" fillId="2" borderId="0" xfId="1" applyNumberFormat="1" applyFont="1" applyFill="1" applyBorder="1" applyAlignment="1">
      <alignment horizontal="right"/>
    </xf>
    <xf numFmtId="165" fontId="6" fillId="2" borderId="0" xfId="1" applyNumberFormat="1" applyFont="1" applyFill="1" applyBorder="1" applyAlignment="1">
      <alignment horizontal="right"/>
    </xf>
    <xf numFmtId="164" fontId="5" fillId="2" borderId="4" xfId="0" applyNumberFormat="1" applyFont="1" applyFill="1" applyBorder="1"/>
    <xf numFmtId="0" fontId="6" fillId="2" borderId="0" xfId="2" applyNumberFormat="1" applyFont="1" applyFill="1" applyBorder="1" applyAlignment="1">
      <alignment horizontal="left" vertical="center"/>
    </xf>
    <xf numFmtId="165" fontId="1" fillId="2" borderId="0" xfId="1" applyNumberFormat="1" applyFont="1" applyFill="1" applyBorder="1" applyAlignment="1">
      <alignment horizontal="right"/>
    </xf>
    <xf numFmtId="164" fontId="0" fillId="2" borderId="0" xfId="0" applyNumberFormat="1" applyFill="1" applyBorder="1"/>
    <xf numFmtId="164" fontId="0" fillId="2" borderId="0" xfId="0" applyNumberFormat="1" applyFill="1"/>
    <xf numFmtId="164" fontId="2" fillId="2" borderId="4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right"/>
    </xf>
    <xf numFmtId="0" fontId="5" fillId="2" borderId="7" xfId="0" applyFont="1" applyFill="1" applyBorder="1" applyAlignment="1">
      <alignment horizontal="center" vertical="center" wrapText="1"/>
    </xf>
    <xf numFmtId="164" fontId="1" fillId="2" borderId="2" xfId="1" applyNumberFormat="1" applyFont="1" applyFill="1" applyBorder="1" applyAlignment="1">
      <alignment horizontal="right"/>
    </xf>
    <xf numFmtId="164" fontId="1" fillId="2" borderId="3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164" fontId="2" fillId="2" borderId="9" xfId="1" applyNumberFormat="1" applyFont="1" applyFill="1" applyBorder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0" fontId="1" fillId="2" borderId="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3" fillId="2" borderId="0" xfId="0" applyFont="1" applyFill="1" applyBorder="1"/>
    <xf numFmtId="0" fontId="0" fillId="3" borderId="0" xfId="0" applyFill="1" applyBorder="1" applyAlignment="1">
      <alignment horizontal="center"/>
    </xf>
    <xf numFmtId="0" fontId="0" fillId="0" borderId="0" xfId="0" applyBorder="1"/>
    <xf numFmtId="0" fontId="0" fillId="3" borderId="0" xfId="0" applyFill="1" applyBorder="1"/>
    <xf numFmtId="0" fontId="7" fillId="2" borderId="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2" fillId="0" borderId="0" xfId="1" applyNumberFormat="1" applyFont="1"/>
    <xf numFmtId="165" fontId="0" fillId="0" borderId="0" xfId="1" applyNumberFormat="1" applyFont="1"/>
    <xf numFmtId="0" fontId="0" fillId="0" borderId="13" xfId="0" applyBorder="1"/>
    <xf numFmtId="165" fontId="2" fillId="0" borderId="13" xfId="1" applyNumberFormat="1" applyFont="1" applyBorder="1"/>
    <xf numFmtId="165" fontId="0" fillId="0" borderId="13" xfId="1" applyNumberFormat="1" applyFont="1" applyBorder="1"/>
    <xf numFmtId="167" fontId="6" fillId="2" borderId="0" xfId="3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 vertical="center" wrapText="1"/>
    </xf>
    <xf numFmtId="168" fontId="1" fillId="2" borderId="8" xfId="1" applyNumberFormat="1" applyFont="1" applyFill="1" applyBorder="1" applyAlignment="1">
      <alignment horizontal="right"/>
    </xf>
    <xf numFmtId="168" fontId="1" fillId="2" borderId="10" xfId="1" applyNumberFormat="1" applyFont="1" applyFill="1" applyBorder="1" applyAlignment="1">
      <alignment horizontal="right"/>
    </xf>
    <xf numFmtId="164" fontId="0" fillId="0" borderId="0" xfId="1" applyNumberFormat="1" applyFont="1"/>
    <xf numFmtId="166" fontId="0" fillId="0" borderId="0" xfId="0" applyNumberFormat="1"/>
    <xf numFmtId="165" fontId="0" fillId="0" borderId="0" xfId="1" applyNumberFormat="1" applyFont="1" applyBorder="1"/>
    <xf numFmtId="165" fontId="0" fillId="3" borderId="0" xfId="1" applyNumberFormat="1" applyFont="1" applyFill="1" applyBorder="1"/>
    <xf numFmtId="165" fontId="1" fillId="0" borderId="0" xfId="1" applyNumberFormat="1" applyFont="1" applyBorder="1"/>
    <xf numFmtId="165" fontId="1" fillId="0" borderId="0" xfId="1" applyNumberFormat="1" applyFont="1" applyFill="1" applyBorder="1"/>
    <xf numFmtId="165" fontId="1" fillId="3" borderId="0" xfId="1" applyNumberFormat="1" applyFont="1" applyFill="1" applyBorder="1"/>
    <xf numFmtId="0" fontId="1" fillId="0" borderId="0" xfId="0" applyFont="1" applyBorder="1"/>
    <xf numFmtId="165" fontId="0" fillId="0" borderId="0" xfId="0" applyNumberFormat="1" applyBorder="1"/>
    <xf numFmtId="165" fontId="0" fillId="0" borderId="0" xfId="0" applyNumberFormat="1" applyFill="1" applyBorder="1"/>
    <xf numFmtId="165" fontId="0" fillId="0" borderId="0" xfId="1" applyNumberFormat="1" applyFont="1" applyFill="1" applyBorder="1"/>
    <xf numFmtId="165" fontId="10" fillId="4" borderId="0" xfId="1" applyNumberFormat="1" applyFont="1" applyFill="1" applyBorder="1"/>
    <xf numFmtId="9" fontId="0" fillId="0" borderId="0" xfId="3" applyFont="1" applyBorder="1"/>
    <xf numFmtId="165" fontId="0" fillId="0" borderId="0" xfId="1" applyNumberFormat="1" applyFont="1" applyBorder="1" applyAlignment="1">
      <alignment vertical="center"/>
    </xf>
    <xf numFmtId="0" fontId="0" fillId="3" borderId="0" xfId="0" applyFill="1" applyBorder="1" applyAlignment="1">
      <alignment vertical="center"/>
    </xf>
    <xf numFmtId="165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2" fillId="2" borderId="0" xfId="2" applyNumberFormat="1" applyFont="1" applyFill="1" applyBorder="1" applyAlignment="1">
      <alignment horizontal="left" vertical="center"/>
    </xf>
    <xf numFmtId="165" fontId="2" fillId="0" borderId="0" xfId="1" applyNumberFormat="1" applyFont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0" fillId="4" borderId="0" xfId="1" applyNumberFormat="1" applyFont="1" applyFill="1" applyBorder="1"/>
    <xf numFmtId="165" fontId="0" fillId="3" borderId="0" xfId="1" applyNumberFormat="1" applyFont="1" applyFill="1" applyBorder="1" applyAlignment="1">
      <alignment vertical="center"/>
    </xf>
    <xf numFmtId="165" fontId="10" fillId="4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165" fontId="0" fillId="0" borderId="0" xfId="1" applyNumberFormat="1" applyFont="1" applyFill="1" applyBorder="1" applyAlignment="1">
      <alignment vertical="center"/>
    </xf>
    <xf numFmtId="0" fontId="0" fillId="0" borderId="0" xfId="0" applyFill="1" applyBorder="1"/>
    <xf numFmtId="165" fontId="0" fillId="0" borderId="0" xfId="0" applyNumberFormat="1"/>
    <xf numFmtId="165" fontId="10" fillId="0" borderId="13" xfId="1" applyNumberFormat="1" applyFont="1" applyBorder="1"/>
    <xf numFmtId="165" fontId="10" fillId="0" borderId="0" xfId="1" applyNumberFormat="1" applyFont="1"/>
    <xf numFmtId="167" fontId="0" fillId="0" borderId="0" xfId="3" applyNumberFormat="1" applyFont="1" applyBorder="1"/>
    <xf numFmtId="0" fontId="4" fillId="2" borderId="0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0" xfId="0" applyFont="1"/>
    <xf numFmtId="0" fontId="13" fillId="0" borderId="0" xfId="0" applyFont="1" applyFill="1"/>
    <xf numFmtId="0" fontId="0" fillId="0" borderId="0" xfId="0" applyFill="1"/>
    <xf numFmtId="0" fontId="14" fillId="0" borderId="0" xfId="4" applyFill="1"/>
    <xf numFmtId="0" fontId="14" fillId="0" borderId="0" xfId="4" applyFill="1" applyBorder="1"/>
    <xf numFmtId="0" fontId="2" fillId="0" borderId="0" xfId="0" applyFont="1" applyFill="1"/>
  </cellXfs>
  <cellStyles count="5">
    <cellStyle name="Hipervínculo" xfId="4" builtinId="8"/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showGridLines="0" tabSelected="1" workbookViewId="0"/>
  </sheetViews>
  <sheetFormatPr baseColWidth="10" defaultRowHeight="15" x14ac:dyDescent="0.25"/>
  <cols>
    <col min="1" max="16384" width="11.42578125" style="101"/>
  </cols>
  <sheetData>
    <row r="1" spans="1:1" ht="18.75" x14ac:dyDescent="0.3">
      <c r="A1" s="100" t="s">
        <v>218</v>
      </c>
    </row>
    <row r="3" spans="1:1" x14ac:dyDescent="0.25">
      <c r="A3" s="102" t="s">
        <v>213</v>
      </c>
    </row>
    <row r="4" spans="1:1" x14ac:dyDescent="0.25">
      <c r="A4" s="102" t="s">
        <v>219</v>
      </c>
    </row>
    <row r="5" spans="1:1" x14ac:dyDescent="0.25">
      <c r="A5" s="102" t="s">
        <v>171</v>
      </c>
    </row>
    <row r="6" spans="1:1" x14ac:dyDescent="0.25">
      <c r="A6" s="102" t="s">
        <v>220</v>
      </c>
    </row>
    <row r="7" spans="1:1" x14ac:dyDescent="0.25">
      <c r="A7" s="102" t="s">
        <v>221</v>
      </c>
    </row>
    <row r="8" spans="1:1" x14ac:dyDescent="0.25">
      <c r="A8" s="102" t="s">
        <v>222</v>
      </c>
    </row>
    <row r="9" spans="1:1" x14ac:dyDescent="0.25">
      <c r="A9" s="102" t="s">
        <v>223</v>
      </c>
    </row>
    <row r="10" spans="1:1" x14ac:dyDescent="0.25">
      <c r="A10" s="102" t="s">
        <v>223</v>
      </c>
    </row>
    <row r="11" spans="1:1" x14ac:dyDescent="0.25">
      <c r="A11" s="102" t="s">
        <v>224</v>
      </c>
    </row>
    <row r="12" spans="1:1" x14ac:dyDescent="0.25">
      <c r="A12" s="103" t="s">
        <v>225</v>
      </c>
    </row>
    <row r="13" spans="1:1" x14ac:dyDescent="0.25">
      <c r="A13" s="103" t="s">
        <v>226</v>
      </c>
    </row>
    <row r="14" spans="1:1" x14ac:dyDescent="0.25">
      <c r="A14" s="103" t="s">
        <v>227</v>
      </c>
    </row>
    <row r="15" spans="1:1" x14ac:dyDescent="0.25">
      <c r="A15" s="103" t="s">
        <v>228</v>
      </c>
    </row>
    <row r="16" spans="1:1" x14ac:dyDescent="0.25">
      <c r="A16" s="103" t="s">
        <v>229</v>
      </c>
    </row>
    <row r="17" spans="1:1" x14ac:dyDescent="0.25">
      <c r="A17" s="103" t="s">
        <v>230</v>
      </c>
    </row>
    <row r="18" spans="1:1" x14ac:dyDescent="0.25">
      <c r="A18" s="103" t="s">
        <v>231</v>
      </c>
    </row>
    <row r="19" spans="1:1" x14ac:dyDescent="0.25">
      <c r="A19" s="103" t="s">
        <v>232</v>
      </c>
    </row>
    <row r="20" spans="1:1" x14ac:dyDescent="0.25">
      <c r="A20" s="103" t="s">
        <v>233</v>
      </c>
    </row>
    <row r="21" spans="1:1" x14ac:dyDescent="0.25">
      <c r="A21" s="103" t="s">
        <v>234</v>
      </c>
    </row>
    <row r="22" spans="1:1" x14ac:dyDescent="0.25">
      <c r="A22" s="103" t="s">
        <v>235</v>
      </c>
    </row>
    <row r="23" spans="1:1" x14ac:dyDescent="0.25">
      <c r="A23" s="103" t="s">
        <v>236</v>
      </c>
    </row>
    <row r="24" spans="1:1" x14ac:dyDescent="0.25">
      <c r="A24" s="102" t="s">
        <v>240</v>
      </c>
    </row>
    <row r="25" spans="1:1" x14ac:dyDescent="0.25">
      <c r="A25" s="104"/>
    </row>
    <row r="26" spans="1:1" x14ac:dyDescent="0.25">
      <c r="A26" s="104"/>
    </row>
    <row r="27" spans="1:1" x14ac:dyDescent="0.25">
      <c r="A27" s="104"/>
    </row>
  </sheetData>
  <hyperlinks>
    <hyperlink ref="A3" location="'Pagina 17'!A1" display="PRODUCTO BRUTO INTERNO AL COSTO CORRIENTE  DE FACTORES SEGÚN SECTORES ECONOMICOS"/>
    <hyperlink ref="A4" location="'Pagina 23'!A1" display="PRODUCTO BRUTO INTERNO AL COSTO CORRIENTE  DE FACTORES SEGÚN SECTORES ECONOMICOS - COMPOSICIÓN PORCENTUAL"/>
    <hyperlink ref="A5" location="'Pagina 27'!A1" display="PRODUCTO BRUTO INTERNO AL COSTO CONSTANTE  DE FACTORES SEGÚN SECTORES ECONOMICOS"/>
    <hyperlink ref="A6" location="'Pagina 31'!A1" display="PRODUCTO BRUTO INTERNO AL COSTO CONSTANTE  DE FACTORES SEGÚN SECTORES ECONOMICOS - COMPOSICIÓN PORCENTUAL"/>
    <hyperlink ref="A7" location="'Pagina 35'!A1" display="ÍNDICE DE VOLUMEN FÍSICO DE LA PRODUCCIÓN - SEGÚN SECTORES ECONÓMICOS. Año base 1960=100"/>
    <hyperlink ref="A8" location="'Pagina 41'!A1" display="PRODUCTO BRUTO INTERNO AL COSTO CONSTANTE  DE FACTORES SEGÚN SECTORES ECONOMICOS  - SEGÚN SECTORES ECONÓMICOS. Año base 1960=100"/>
    <hyperlink ref="A9" location="'Pagina 47'!A1" display="PRECIOS IMPLÍCITOS EN EL PRODUCTO BRUTO SECTORIAL - Año base 1960=100"/>
    <hyperlink ref="A10" location="'Pagina 50'!A1" display="PRECIOS IMPLÍCITOS EN EL PRODUCTO BRUTO SECTORIAL - Año base 1960=100"/>
    <hyperlink ref="A11" location="'Pagina 55'!A1" display="PRODUCTO BRUTO INTERNO AL COSTO CONSTANTE DE FACTORES"/>
    <hyperlink ref="A12" location="'Pagina 60'!A1" display="PRODUCTO BRUTO INTERNO AL COSTO CORRIENTE  DE FACTORES SEGÚN SECTORES ECONOMICOS - AÑO 1976"/>
    <hyperlink ref="A13" location="'Pagina 72'!A1" display="PRODUCTO BRUTO INTERNO AL COSTO CORRIENTE  DE FACTORES SEGÚN SECTORES ECONOMICOS - AÑO 1977"/>
    <hyperlink ref="A14" location="'Pagina 84'!A1" display="PRODUCTO BRUTO INTERNO AL COSTO CORRIENTE  DE FACTORES SEGÚN SECTORES ECONOMICOS - AÑO 1978"/>
    <hyperlink ref="A15" location="'Pagina 136'!A1" display="PRODUCTO BRUTO INTERNO AL COSTO CONSTANTE  DE FACTORES SEGÚN SECTORES ECONOMICOS - AÑO 1976"/>
    <hyperlink ref="A16" location="'Pagina 148'!A1" display="PRODUCTO BRUTO INTERNO AL COSTO CONSTANTE  DE FACTORES SEGÚN SECTORES ECONOMICOS - AÑO 1977"/>
    <hyperlink ref="A17" location="'Pagina 160'!A1" display="PRODUCTO BRUTO INTERNO AL COSTO CONSTANTE  DE FACTORES SEGÚN SECTORES ECONOMICOS - AÑO 1978"/>
    <hyperlink ref="A18" location="'Pagina 182'!A1" display="VALOR DE PRODUCCIÓN DE LOS SECTORES PRODUCTORES DE BIENES - AÑO 1976"/>
    <hyperlink ref="A19" location="'Pagina 194'!A1" display="VALOR DE PRODUCCIÓN DE LOS SECTORES PRODUCTORES DE BIENES - AÑO 1977"/>
    <hyperlink ref="A20" location="'Pagina 206'!A1" display="VALOR DE PRODUCCIÓN DE LOS SECTORES PRODUCTORES DE BIENES - AÑO 1978"/>
    <hyperlink ref="A21" location="'Pagina 221'!A1" display="VALOR DE PRODUCCIÓN DE LOS SECTORES PRODUCTORES DE BIENES A PRECIOS DE 1960 - AÑO 1976"/>
    <hyperlink ref="A22" location="'Pagina 227'!A1" display="VALOR DE PRODUCCIÓN DE LOS SECTORES PRODUCTORES DE BIENES A PRECIOS DE 1960 - AÑO 1977"/>
    <hyperlink ref="A23" location="'Pagina 233'!A1" display="VALOR DE PRODUCCIÓN DE LOS SECTORES PRODUCTORES DE BIENES A PRECIOS DE 1960 - AÑO 1978"/>
    <hyperlink ref="A24" location="'Pagina 243'!A1" display="PRODUCTO BRUTO INTERNO AL COSTO CORRIENTE DE FACTORES SEGÚN SUBSECTORES ECONÓMICOS. AÑOS 1976 - 1978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9"/>
  <sheetViews>
    <sheetView showGridLines="0" workbookViewId="0"/>
  </sheetViews>
  <sheetFormatPr baseColWidth="10" defaultRowHeight="15" x14ac:dyDescent="0.25"/>
  <sheetData>
    <row r="4" spans="1:11" ht="15.75" x14ac:dyDescent="0.25">
      <c r="A4" s="1" t="s">
        <v>34</v>
      </c>
    </row>
    <row r="5" spans="1:11" ht="15.75" x14ac:dyDescent="0.25">
      <c r="A5" s="1" t="s">
        <v>35</v>
      </c>
    </row>
    <row r="6" spans="1:11" ht="15.75" x14ac:dyDescent="0.25">
      <c r="A6" s="1"/>
    </row>
    <row r="7" spans="1:11" ht="15.75" thickBot="1" x14ac:dyDescent="0.3"/>
    <row r="8" spans="1:11" ht="15.75" thickTop="1" x14ac:dyDescent="0.25">
      <c r="A8" s="91" t="s">
        <v>0</v>
      </c>
      <c r="B8" s="94" t="s">
        <v>36</v>
      </c>
      <c r="C8" s="94"/>
      <c r="D8" s="94" t="s">
        <v>37</v>
      </c>
      <c r="E8" s="94"/>
      <c r="F8" s="94" t="s">
        <v>38</v>
      </c>
      <c r="G8" s="94"/>
      <c r="H8" s="94" t="s">
        <v>39</v>
      </c>
      <c r="I8" s="94"/>
    </row>
    <row r="9" spans="1:11" ht="15.75" thickBot="1" x14ac:dyDescent="0.3">
      <c r="A9" s="92"/>
      <c r="B9" s="30" t="s">
        <v>31</v>
      </c>
      <c r="C9" s="30" t="s">
        <v>32</v>
      </c>
      <c r="D9" s="30" t="s">
        <v>31</v>
      </c>
      <c r="E9" s="30" t="s">
        <v>32</v>
      </c>
      <c r="F9" s="30" t="s">
        <v>31</v>
      </c>
      <c r="G9" s="30" t="s">
        <v>32</v>
      </c>
      <c r="H9" s="30" t="s">
        <v>31</v>
      </c>
      <c r="I9" s="30" t="s">
        <v>32</v>
      </c>
    </row>
    <row r="10" spans="1:11" ht="15.75" thickTop="1" x14ac:dyDescent="0.25">
      <c r="B10" s="93" t="s">
        <v>40</v>
      </c>
      <c r="C10" s="93"/>
      <c r="D10" s="93"/>
      <c r="E10" s="93"/>
      <c r="F10" s="93"/>
      <c r="G10" s="93"/>
      <c r="H10" s="93"/>
      <c r="I10" s="93"/>
    </row>
    <row r="11" spans="1:11" x14ac:dyDescent="0.25">
      <c r="A11" s="29">
        <v>1974</v>
      </c>
      <c r="B11" s="54">
        <v>17336</v>
      </c>
      <c r="C11" s="54">
        <v>5610.3</v>
      </c>
      <c r="D11" s="54">
        <v>2367</v>
      </c>
      <c r="E11" s="54">
        <v>755.8</v>
      </c>
      <c r="F11" s="54">
        <v>7283</v>
      </c>
      <c r="G11" s="54">
        <v>3070.5</v>
      </c>
      <c r="H11" s="54">
        <v>7686</v>
      </c>
      <c r="I11" s="54">
        <v>1784</v>
      </c>
      <c r="J11" s="55"/>
      <c r="K11" s="55"/>
    </row>
    <row r="12" spans="1:11" x14ac:dyDescent="0.25">
      <c r="A12" s="29">
        <v>1975</v>
      </c>
      <c r="B12" s="54">
        <v>16905.2</v>
      </c>
      <c r="C12" s="54">
        <v>5464.1</v>
      </c>
      <c r="D12" s="54">
        <v>2221.5</v>
      </c>
      <c r="E12" s="54">
        <v>704.4</v>
      </c>
      <c r="F12" s="54">
        <v>7114.9</v>
      </c>
      <c r="G12" s="54">
        <v>2988.2</v>
      </c>
      <c r="H12" s="54">
        <v>7568.8</v>
      </c>
      <c r="I12" s="54">
        <v>1771.5</v>
      </c>
      <c r="J12" s="55"/>
      <c r="K12" s="55"/>
    </row>
    <row r="13" spans="1:11" x14ac:dyDescent="0.25">
      <c r="A13" s="29">
        <v>1976</v>
      </c>
      <c r="B13" s="54">
        <v>16616.5</v>
      </c>
      <c r="C13" s="54">
        <v>5382.6</v>
      </c>
      <c r="D13" s="54">
        <v>2304.8000000000002</v>
      </c>
      <c r="E13" s="54">
        <v>742.9</v>
      </c>
      <c r="F13" s="54">
        <v>6922.7</v>
      </c>
      <c r="G13" s="54">
        <v>2856.5</v>
      </c>
      <c r="H13" s="54">
        <v>7389</v>
      </c>
      <c r="I13" s="54">
        <v>1783.2</v>
      </c>
      <c r="J13" s="55"/>
      <c r="K13" s="55"/>
    </row>
    <row r="14" spans="1:11" x14ac:dyDescent="0.25">
      <c r="A14" s="29">
        <v>1977</v>
      </c>
      <c r="B14" s="54">
        <v>17437.3</v>
      </c>
      <c r="C14" s="54">
        <v>5660.6</v>
      </c>
      <c r="D14" s="54">
        <v>2354.3000000000002</v>
      </c>
      <c r="E14" s="54">
        <v>816.3</v>
      </c>
      <c r="F14" s="54">
        <v>7303.2</v>
      </c>
      <c r="G14" s="54">
        <v>2973.9</v>
      </c>
      <c r="H14" s="54">
        <v>7779.8</v>
      </c>
      <c r="I14" s="54">
        <v>1870.4</v>
      </c>
      <c r="J14" s="55"/>
      <c r="K14" s="55"/>
    </row>
    <row r="15" spans="1:11" x14ac:dyDescent="0.25">
      <c r="A15" s="29">
        <v>1978</v>
      </c>
      <c r="B15" s="54">
        <v>16838.400000000001</v>
      </c>
      <c r="C15" s="54">
        <v>5820.8</v>
      </c>
      <c r="D15" s="54">
        <v>2392.3000000000002</v>
      </c>
      <c r="E15" s="54">
        <v>774.1</v>
      </c>
      <c r="F15" s="54">
        <v>6808.5</v>
      </c>
      <c r="G15" s="54">
        <v>3122.6</v>
      </c>
      <c r="H15" s="54">
        <v>7637.6</v>
      </c>
      <c r="I15" s="54">
        <v>1924.1</v>
      </c>
      <c r="J15" s="55"/>
      <c r="K15" s="55"/>
    </row>
    <row r="16" spans="1:11" x14ac:dyDescent="0.25">
      <c r="A16" s="29" t="s">
        <v>24</v>
      </c>
      <c r="B16" s="54">
        <v>18263.2</v>
      </c>
      <c r="C16" s="54">
        <v>6200.1</v>
      </c>
      <c r="D16" s="54">
        <v>2510.6999999999998</v>
      </c>
      <c r="E16" s="54">
        <v>809.1</v>
      </c>
      <c r="F16" s="54">
        <v>7496.7</v>
      </c>
      <c r="G16" s="54">
        <v>3379</v>
      </c>
      <c r="H16" s="54">
        <v>8255.7999999999993</v>
      </c>
      <c r="I16" s="54">
        <v>2012</v>
      </c>
      <c r="J16" s="55"/>
      <c r="K16" s="55"/>
    </row>
    <row r="19" spans="1:1" ht="15.75" x14ac:dyDescent="0.25">
      <c r="A19" s="15" t="s">
        <v>12</v>
      </c>
    </row>
  </sheetData>
  <mergeCells count="6">
    <mergeCell ref="A8:A9"/>
    <mergeCell ref="B10:I10"/>
    <mergeCell ref="B8:C8"/>
    <mergeCell ref="D8:E8"/>
    <mergeCell ref="F8:G8"/>
    <mergeCell ref="H8:I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showGridLines="0" workbookViewId="0">
      <pane ySplit="7" topLeftCell="A8" activePane="bottomLeft" state="frozen"/>
      <selection pane="bottomLeft"/>
    </sheetView>
  </sheetViews>
  <sheetFormatPr baseColWidth="10" defaultColWidth="11.42578125" defaultRowHeight="15" x14ac:dyDescent="0.25"/>
  <cols>
    <col min="1" max="1" width="36.85546875" style="33" bestFit="1" customWidth="1"/>
    <col min="2" max="13" width="16.28515625" style="56" customWidth="1"/>
    <col min="14" max="14" width="11.42578125" style="56"/>
    <col min="15" max="16384" width="11.42578125" style="33"/>
  </cols>
  <sheetData>
    <row r="1" spans="1:14" ht="15.75" x14ac:dyDescent="0.25">
      <c r="A1" s="31" t="s">
        <v>34</v>
      </c>
      <c r="B1" s="32" t="str">
        <f>+IF(+B10+B30=B9,"correcto","ERROR")</f>
        <v>correcto</v>
      </c>
      <c r="C1" s="32" t="str">
        <f t="shared" ref="C1:M1" si="0">+IF(+C10+C30=C9,"correcto","ERROR")</f>
        <v>correcto</v>
      </c>
      <c r="D1" s="32" t="str">
        <f t="shared" si="0"/>
        <v>correcto</v>
      </c>
      <c r="E1" s="32" t="str">
        <f t="shared" ref="E1:L1" si="1">+IF(+E10+E30=E9,"correcto","ERROR")</f>
        <v>correcto</v>
      </c>
      <c r="F1" s="32" t="str">
        <f t="shared" si="1"/>
        <v>correcto</v>
      </c>
      <c r="G1" s="32" t="str">
        <f t="shared" si="1"/>
        <v>correcto</v>
      </c>
      <c r="H1" s="32" t="str">
        <f t="shared" si="1"/>
        <v>correcto</v>
      </c>
      <c r="I1" s="32" t="str">
        <f t="shared" si="1"/>
        <v>correcto</v>
      </c>
      <c r="J1" s="32" t="str">
        <f t="shared" si="1"/>
        <v>correcto</v>
      </c>
      <c r="K1" s="32" t="str">
        <f t="shared" si="1"/>
        <v>correcto</v>
      </c>
      <c r="L1" s="32" t="str">
        <f t="shared" si="1"/>
        <v>correcto</v>
      </c>
      <c r="M1" s="32" t="str">
        <f t="shared" si="0"/>
        <v>correcto</v>
      </c>
      <c r="N1" s="33"/>
    </row>
    <row r="2" spans="1:14" ht="15.75" x14ac:dyDescent="0.25">
      <c r="A2" s="31" t="s">
        <v>214</v>
      </c>
      <c r="B2" s="32" t="str">
        <f>+IF(+SUM(B11:B29)=B10,"correcto","ERROR")</f>
        <v>correcto</v>
      </c>
      <c r="C2" s="32" t="str">
        <f t="shared" ref="C2:M2" si="2">+IF(+SUM(C11:C29)=C10,"correcto","ERROR")</f>
        <v>correcto</v>
      </c>
      <c r="D2" s="32" t="str">
        <f t="shared" si="2"/>
        <v>correcto</v>
      </c>
      <c r="E2" s="32" t="str">
        <f t="shared" si="2"/>
        <v>correcto</v>
      </c>
      <c r="F2" s="32" t="str">
        <f t="shared" si="2"/>
        <v>correcto</v>
      </c>
      <c r="G2" s="32" t="str">
        <f t="shared" si="2"/>
        <v>correcto</v>
      </c>
      <c r="H2" s="32" t="str">
        <f>+IF(+SUM(H11:H29)=H10,"correcto","ERROR")</f>
        <v>correcto</v>
      </c>
      <c r="I2" s="32" t="str">
        <f t="shared" si="2"/>
        <v>correcto</v>
      </c>
      <c r="J2" s="32" t="str">
        <f t="shared" si="2"/>
        <v>correcto</v>
      </c>
      <c r="K2" s="32" t="str">
        <f t="shared" si="2"/>
        <v>correcto</v>
      </c>
      <c r="L2" s="32" t="str">
        <f t="shared" si="2"/>
        <v>correcto</v>
      </c>
      <c r="M2" s="32" t="str">
        <f t="shared" si="2"/>
        <v>correcto</v>
      </c>
      <c r="N2" s="33"/>
    </row>
    <row r="3" spans="1:14" ht="15.75" x14ac:dyDescent="0.25">
      <c r="A3" s="31" t="s">
        <v>172</v>
      </c>
      <c r="B3" s="32" t="str">
        <f>+IF(+SUM(B31:B132)=B30,"correcto","ERROR")</f>
        <v>correcto</v>
      </c>
      <c r="C3" s="32" t="str">
        <f t="shared" ref="C3:M3" si="3">+IF(+SUM(C31:C132)=C30,"correcto","ERROR")</f>
        <v>correcto</v>
      </c>
      <c r="D3" s="32" t="str">
        <f t="shared" si="3"/>
        <v>correcto</v>
      </c>
      <c r="E3" s="32" t="str">
        <f t="shared" ref="E3:L3" si="4">+IF(+SUM(E31:E132)=E30,"correcto","ERROR")</f>
        <v>correcto</v>
      </c>
      <c r="F3" s="32" t="str">
        <f t="shared" si="4"/>
        <v>correcto</v>
      </c>
      <c r="G3" s="32" t="str">
        <f t="shared" si="4"/>
        <v>correcto</v>
      </c>
      <c r="H3" s="32" t="str">
        <f t="shared" si="4"/>
        <v>correcto</v>
      </c>
      <c r="I3" s="32" t="str">
        <f t="shared" si="4"/>
        <v>correcto</v>
      </c>
      <c r="J3" s="32" t="str">
        <f t="shared" si="4"/>
        <v>correcto</v>
      </c>
      <c r="K3" s="32" t="str">
        <f t="shared" si="4"/>
        <v>correcto</v>
      </c>
      <c r="L3" s="32" t="str">
        <f t="shared" si="4"/>
        <v>correcto</v>
      </c>
      <c r="M3" s="32" t="str">
        <f t="shared" si="3"/>
        <v>correcto</v>
      </c>
      <c r="N3" s="33"/>
    </row>
    <row r="4" spans="1:14" x14ac:dyDescent="0.25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ht="15.75" x14ac:dyDescent="0.25">
      <c r="A5" s="37">
        <v>1976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.75" thickBot="1" x14ac:dyDescent="0.3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ht="61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  <c r="H7" s="36" t="s">
        <v>168</v>
      </c>
      <c r="I7" s="36" t="s">
        <v>6</v>
      </c>
      <c r="J7" s="36" t="s">
        <v>169</v>
      </c>
      <c r="K7" s="36" t="s">
        <v>8</v>
      </c>
      <c r="L7" s="36" t="s">
        <v>9</v>
      </c>
      <c r="M7" s="36" t="s">
        <v>10</v>
      </c>
      <c r="N7" s="33"/>
    </row>
    <row r="8" spans="1:14" ht="15.75" thickTop="1" x14ac:dyDescent="0.25">
      <c r="B8" s="95" t="s">
        <v>170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33"/>
    </row>
    <row r="9" spans="1:14" ht="30" customHeight="1" x14ac:dyDescent="0.25">
      <c r="A9" s="15" t="s">
        <v>41</v>
      </c>
      <c r="B9" s="56">
        <v>1828466432</v>
      </c>
      <c r="C9" s="56">
        <v>128970956</v>
      </c>
      <c r="D9" s="56">
        <v>118834957</v>
      </c>
      <c r="E9" s="56">
        <v>9183149</v>
      </c>
      <c r="F9" s="56">
        <v>11981560</v>
      </c>
      <c r="G9" s="56">
        <v>925985693</v>
      </c>
      <c r="H9" s="56">
        <v>16679514</v>
      </c>
      <c r="I9" s="56">
        <v>55237554</v>
      </c>
      <c r="J9" s="56">
        <v>194686107</v>
      </c>
      <c r="K9" s="56">
        <v>146206267</v>
      </c>
      <c r="L9" s="56">
        <v>47731763</v>
      </c>
      <c r="M9" s="56">
        <v>172968912</v>
      </c>
      <c r="N9" s="57" t="str">
        <f>+IF(+SUM(C9:M9)=B9,"correcto","ERROR")</f>
        <v>correcto</v>
      </c>
    </row>
    <row r="10" spans="1:14" ht="30" customHeight="1" x14ac:dyDescent="0.25">
      <c r="A10" s="15" t="s">
        <v>42</v>
      </c>
      <c r="B10" s="56">
        <v>896644217</v>
      </c>
      <c r="C10" s="56">
        <v>2975797</v>
      </c>
      <c r="D10" s="56">
        <v>956186</v>
      </c>
      <c r="E10" s="56">
        <v>153567</v>
      </c>
      <c r="F10" s="56">
        <v>1404239</v>
      </c>
      <c r="G10" s="56">
        <v>601971835</v>
      </c>
      <c r="H10" s="56">
        <v>10213135</v>
      </c>
      <c r="I10" s="56">
        <v>24950762</v>
      </c>
      <c r="J10" s="56">
        <v>100866872</v>
      </c>
      <c r="K10" s="56">
        <v>56775729</v>
      </c>
      <c r="L10" s="56">
        <v>19264100</v>
      </c>
      <c r="M10" s="56">
        <v>77111995</v>
      </c>
      <c r="N10" s="57" t="str">
        <f t="shared" ref="N10:N73" si="5">+IF(+SUM(C10:M10)=B10,"correcto","ERROR")</f>
        <v>correcto</v>
      </c>
    </row>
    <row r="11" spans="1:14" ht="15.75" x14ac:dyDescent="0.25">
      <c r="A11" s="15" t="s">
        <v>43</v>
      </c>
      <c r="B11" s="56">
        <v>16122158</v>
      </c>
      <c r="C11" s="56">
        <v>67282</v>
      </c>
      <c r="D11" s="56">
        <v>56571</v>
      </c>
      <c r="E11" s="56">
        <v>0</v>
      </c>
      <c r="F11" s="56">
        <v>0</v>
      </c>
      <c r="G11" s="56">
        <v>5669378</v>
      </c>
      <c r="H11" s="56">
        <v>178863</v>
      </c>
      <c r="I11" s="56">
        <v>1698250</v>
      </c>
      <c r="J11" s="56">
        <v>3290195</v>
      </c>
      <c r="K11" s="56">
        <v>2304449</v>
      </c>
      <c r="L11" s="56">
        <v>677751</v>
      </c>
      <c r="M11" s="56">
        <v>2179419</v>
      </c>
      <c r="N11" s="57" t="str">
        <f t="shared" si="5"/>
        <v>correcto</v>
      </c>
    </row>
    <row r="12" spans="1:14" ht="15.75" x14ac:dyDescent="0.25">
      <c r="A12" s="15" t="s">
        <v>44</v>
      </c>
      <c r="B12" s="56">
        <v>96436197</v>
      </c>
      <c r="C12" s="56">
        <v>73250</v>
      </c>
      <c r="D12" s="56">
        <v>1958</v>
      </c>
      <c r="E12" s="56">
        <v>0</v>
      </c>
      <c r="F12" s="56">
        <v>0</v>
      </c>
      <c r="G12" s="56">
        <v>64887559</v>
      </c>
      <c r="H12" s="56">
        <v>1521833</v>
      </c>
      <c r="I12" s="56">
        <v>3325985</v>
      </c>
      <c r="J12" s="56">
        <v>7670633</v>
      </c>
      <c r="K12" s="56">
        <v>5050624</v>
      </c>
      <c r="L12" s="56">
        <v>1473293</v>
      </c>
      <c r="M12" s="56">
        <v>12431062</v>
      </c>
      <c r="N12" s="57" t="str">
        <f t="shared" si="5"/>
        <v>correcto</v>
      </c>
    </row>
    <row r="13" spans="1:14" ht="15.75" x14ac:dyDescent="0.25">
      <c r="A13" s="15" t="s">
        <v>45</v>
      </c>
      <c r="B13" s="56">
        <v>30679843</v>
      </c>
      <c r="C13" s="56">
        <v>429496</v>
      </c>
      <c r="D13" s="56">
        <v>75655</v>
      </c>
      <c r="E13" s="56">
        <v>0</v>
      </c>
      <c r="F13" s="56">
        <v>15576</v>
      </c>
      <c r="G13" s="56">
        <v>23992194</v>
      </c>
      <c r="H13" s="56">
        <v>8541</v>
      </c>
      <c r="I13" s="56">
        <v>1292786</v>
      </c>
      <c r="J13" s="56">
        <v>2044204</v>
      </c>
      <c r="K13" s="56">
        <v>910990</v>
      </c>
      <c r="L13" s="56">
        <v>391925</v>
      </c>
      <c r="M13" s="56">
        <v>1518476</v>
      </c>
      <c r="N13" s="57" t="str">
        <f t="shared" si="5"/>
        <v>correcto</v>
      </c>
    </row>
    <row r="14" spans="1:14" ht="15.75" x14ac:dyDescent="0.25">
      <c r="A14" s="15" t="s">
        <v>46</v>
      </c>
      <c r="B14" s="56">
        <v>13207204</v>
      </c>
      <c r="C14" s="56">
        <v>32633</v>
      </c>
      <c r="D14" s="56">
        <v>258159</v>
      </c>
      <c r="E14" s="56">
        <v>0</v>
      </c>
      <c r="F14" s="56">
        <v>0</v>
      </c>
      <c r="G14" s="56">
        <v>6732209</v>
      </c>
      <c r="H14" s="56">
        <v>117161</v>
      </c>
      <c r="I14" s="56">
        <v>599382</v>
      </c>
      <c r="J14" s="56">
        <v>2161016</v>
      </c>
      <c r="K14" s="56">
        <v>989123</v>
      </c>
      <c r="L14" s="56">
        <v>444543</v>
      </c>
      <c r="M14" s="56">
        <v>1872978</v>
      </c>
      <c r="N14" s="57" t="str">
        <f t="shared" si="5"/>
        <v>correcto</v>
      </c>
    </row>
    <row r="15" spans="1:14" ht="15.75" x14ac:dyDescent="0.25">
      <c r="A15" s="15" t="s">
        <v>47</v>
      </c>
      <c r="B15" s="56">
        <v>13654698</v>
      </c>
      <c r="C15" s="56">
        <v>627453</v>
      </c>
      <c r="D15" s="56">
        <v>78930</v>
      </c>
      <c r="E15" s="56">
        <v>0</v>
      </c>
      <c r="F15" s="56">
        <v>0</v>
      </c>
      <c r="G15" s="56">
        <v>9129072</v>
      </c>
      <c r="H15" s="56">
        <v>48768</v>
      </c>
      <c r="I15" s="56">
        <v>734537</v>
      </c>
      <c r="J15" s="56">
        <v>1362803</v>
      </c>
      <c r="K15" s="56">
        <v>729522</v>
      </c>
      <c r="L15" s="56">
        <v>275082</v>
      </c>
      <c r="M15" s="56">
        <v>668531</v>
      </c>
      <c r="N15" s="57" t="str">
        <f t="shared" si="5"/>
        <v>correcto</v>
      </c>
    </row>
    <row r="16" spans="1:14" ht="15.75" x14ac:dyDescent="0.25">
      <c r="A16" s="15" t="s">
        <v>48</v>
      </c>
      <c r="B16" s="56">
        <v>92232735</v>
      </c>
      <c r="C16" s="56">
        <v>0</v>
      </c>
      <c r="D16" s="56">
        <v>0</v>
      </c>
      <c r="E16" s="56">
        <v>0</v>
      </c>
      <c r="F16" s="56">
        <v>98249</v>
      </c>
      <c r="G16" s="56">
        <v>67710939</v>
      </c>
      <c r="H16" s="56">
        <v>856421</v>
      </c>
      <c r="I16" s="56">
        <v>1874539</v>
      </c>
      <c r="J16" s="56">
        <v>7242323</v>
      </c>
      <c r="K16" s="56">
        <v>4249629</v>
      </c>
      <c r="L16" s="56">
        <v>1516599</v>
      </c>
      <c r="M16" s="56">
        <v>8684036</v>
      </c>
      <c r="N16" s="57" t="str">
        <f t="shared" si="5"/>
        <v>correcto</v>
      </c>
    </row>
    <row r="17" spans="1:14" ht="15.75" x14ac:dyDescent="0.25">
      <c r="A17" s="15" t="s">
        <v>49</v>
      </c>
      <c r="B17" s="56">
        <v>28115820</v>
      </c>
      <c r="C17" s="56">
        <v>74732</v>
      </c>
      <c r="D17" s="56">
        <v>80320</v>
      </c>
      <c r="E17" s="56">
        <v>0</v>
      </c>
      <c r="F17" s="56">
        <v>77880</v>
      </c>
      <c r="G17" s="56">
        <v>16339742</v>
      </c>
      <c r="H17" s="56">
        <v>479318</v>
      </c>
      <c r="I17" s="56">
        <v>605259</v>
      </c>
      <c r="J17" s="56">
        <v>5061839</v>
      </c>
      <c r="K17" s="56">
        <v>2022357</v>
      </c>
      <c r="L17" s="56">
        <v>823167</v>
      </c>
      <c r="M17" s="56">
        <v>2551206</v>
      </c>
      <c r="N17" s="57" t="str">
        <f t="shared" si="5"/>
        <v>correcto</v>
      </c>
    </row>
    <row r="18" spans="1:14" ht="15.75" x14ac:dyDescent="0.25">
      <c r="A18" s="15" t="s">
        <v>50</v>
      </c>
      <c r="B18" s="56">
        <v>85741353</v>
      </c>
      <c r="C18" s="56">
        <v>0</v>
      </c>
      <c r="D18" s="56">
        <v>0</v>
      </c>
      <c r="E18" s="56">
        <v>0</v>
      </c>
      <c r="F18" s="56">
        <v>0</v>
      </c>
      <c r="G18" s="56">
        <v>63122194</v>
      </c>
      <c r="H18" s="56">
        <v>229790</v>
      </c>
      <c r="I18" s="56">
        <v>887321</v>
      </c>
      <c r="J18" s="56">
        <v>7943193</v>
      </c>
      <c r="K18" s="56">
        <v>4984293</v>
      </c>
      <c r="L18" s="56">
        <v>1398329</v>
      </c>
      <c r="M18" s="56">
        <v>7176233</v>
      </c>
      <c r="N18" s="57" t="str">
        <f t="shared" si="5"/>
        <v>correcto</v>
      </c>
    </row>
    <row r="19" spans="1:14" ht="15.75" x14ac:dyDescent="0.25">
      <c r="A19" s="15" t="s">
        <v>51</v>
      </c>
      <c r="B19" s="56">
        <v>43625314</v>
      </c>
      <c r="C19" s="56">
        <v>0</v>
      </c>
      <c r="D19" s="56">
        <v>19509</v>
      </c>
      <c r="E19" s="56">
        <v>0</v>
      </c>
      <c r="F19" s="56">
        <v>0</v>
      </c>
      <c r="G19" s="56">
        <v>24748736</v>
      </c>
      <c r="H19" s="56">
        <v>1067600</v>
      </c>
      <c r="I19" s="56">
        <v>2285880</v>
      </c>
      <c r="J19" s="56">
        <v>6872420</v>
      </c>
      <c r="K19" s="56">
        <v>3561915</v>
      </c>
      <c r="L19" s="56">
        <v>1347062</v>
      </c>
      <c r="M19" s="56">
        <v>3722192</v>
      </c>
      <c r="N19" s="57" t="str">
        <f t="shared" si="5"/>
        <v>correcto</v>
      </c>
    </row>
    <row r="20" spans="1:14" ht="15.75" x14ac:dyDescent="0.25">
      <c r="A20" s="15" t="s">
        <v>52</v>
      </c>
      <c r="B20" s="56">
        <v>92942526</v>
      </c>
      <c r="C20" s="56">
        <v>20203</v>
      </c>
      <c r="D20" s="56">
        <v>100849</v>
      </c>
      <c r="E20" s="56">
        <v>0</v>
      </c>
      <c r="F20" s="56">
        <v>15576</v>
      </c>
      <c r="G20" s="56">
        <v>63988085</v>
      </c>
      <c r="H20" s="56">
        <v>829428</v>
      </c>
      <c r="I20" s="56">
        <v>1474951</v>
      </c>
      <c r="J20" s="56">
        <v>12090007</v>
      </c>
      <c r="K20" s="56">
        <v>6618462</v>
      </c>
      <c r="L20" s="56">
        <v>1970735</v>
      </c>
      <c r="M20" s="56">
        <v>5834230</v>
      </c>
      <c r="N20" s="57" t="str">
        <f t="shared" si="5"/>
        <v>correcto</v>
      </c>
    </row>
    <row r="21" spans="1:14" ht="15.75" x14ac:dyDescent="0.25">
      <c r="A21" s="15" t="s">
        <v>53</v>
      </c>
      <c r="B21" s="56">
        <v>18219404</v>
      </c>
      <c r="C21" s="56">
        <v>4535</v>
      </c>
      <c r="D21" s="56">
        <v>82634</v>
      </c>
      <c r="E21" s="56">
        <v>0</v>
      </c>
      <c r="F21" s="56">
        <v>1198</v>
      </c>
      <c r="G21" s="56">
        <v>9834616</v>
      </c>
      <c r="H21" s="56">
        <v>96585</v>
      </c>
      <c r="I21" s="56">
        <v>722785</v>
      </c>
      <c r="J21" s="56">
        <v>3971597</v>
      </c>
      <c r="K21" s="56">
        <v>1589620</v>
      </c>
      <c r="L21" s="56">
        <v>559445</v>
      </c>
      <c r="M21" s="56">
        <v>1356389</v>
      </c>
      <c r="N21" s="57" t="str">
        <f t="shared" si="5"/>
        <v>correcto</v>
      </c>
    </row>
    <row r="22" spans="1:14" ht="15.75" x14ac:dyDescent="0.25">
      <c r="A22" s="15" t="s">
        <v>54</v>
      </c>
      <c r="B22" s="56">
        <v>14409057</v>
      </c>
      <c r="C22" s="56">
        <v>45442</v>
      </c>
      <c r="D22" s="56">
        <v>187054</v>
      </c>
      <c r="E22" s="56">
        <v>0</v>
      </c>
      <c r="F22" s="56">
        <v>67096</v>
      </c>
      <c r="G22" s="56">
        <v>5326453</v>
      </c>
      <c r="H22" s="56">
        <v>42151</v>
      </c>
      <c r="I22" s="56">
        <v>5006606</v>
      </c>
      <c r="J22" s="56">
        <v>1674300</v>
      </c>
      <c r="K22" s="56">
        <v>834404</v>
      </c>
      <c r="L22" s="56">
        <v>327642</v>
      </c>
      <c r="M22" s="56">
        <v>897909</v>
      </c>
      <c r="N22" s="57" t="str">
        <f t="shared" si="5"/>
        <v>correcto</v>
      </c>
    </row>
    <row r="23" spans="1:14" ht="15.75" x14ac:dyDescent="0.25">
      <c r="A23" s="15" t="s">
        <v>55</v>
      </c>
      <c r="B23" s="56">
        <v>59482781</v>
      </c>
      <c r="C23" s="56">
        <v>2268</v>
      </c>
      <c r="D23" s="56">
        <v>2387</v>
      </c>
      <c r="E23" s="56">
        <v>0</v>
      </c>
      <c r="F23" s="56">
        <v>0</v>
      </c>
      <c r="G23" s="56">
        <v>32123322</v>
      </c>
      <c r="H23" s="56">
        <v>1105374</v>
      </c>
      <c r="I23" s="56">
        <v>452475</v>
      </c>
      <c r="J23" s="56">
        <v>8741406</v>
      </c>
      <c r="K23" s="56">
        <v>5673963</v>
      </c>
      <c r="L23" s="56">
        <v>1659995</v>
      </c>
      <c r="M23" s="56">
        <v>9721591</v>
      </c>
      <c r="N23" s="57" t="str">
        <f t="shared" si="5"/>
        <v>correcto</v>
      </c>
    </row>
    <row r="24" spans="1:14" ht="15.75" x14ac:dyDescent="0.25">
      <c r="A24" s="15" t="s">
        <v>56</v>
      </c>
      <c r="B24" s="56">
        <v>50158527</v>
      </c>
      <c r="C24" s="56">
        <v>27212</v>
      </c>
      <c r="D24" s="56">
        <v>1958</v>
      </c>
      <c r="E24" s="56">
        <v>137788</v>
      </c>
      <c r="F24" s="56">
        <v>37143</v>
      </c>
      <c r="G24" s="56">
        <v>33420546</v>
      </c>
      <c r="H24" s="56">
        <v>662537</v>
      </c>
      <c r="I24" s="56">
        <v>117526</v>
      </c>
      <c r="J24" s="56">
        <v>6950294</v>
      </c>
      <c r="K24" s="56">
        <v>3783877</v>
      </c>
      <c r="L24" s="56">
        <v>1188452</v>
      </c>
      <c r="M24" s="56">
        <v>3831194</v>
      </c>
      <c r="N24" s="57" t="str">
        <f t="shared" si="5"/>
        <v>correcto</v>
      </c>
    </row>
    <row r="25" spans="1:14" ht="15.75" x14ac:dyDescent="0.25">
      <c r="A25" s="15" t="s">
        <v>57</v>
      </c>
      <c r="B25" s="56">
        <v>23824080</v>
      </c>
      <c r="C25" s="56">
        <v>531268</v>
      </c>
      <c r="D25" s="56">
        <v>80</v>
      </c>
      <c r="E25" s="56">
        <v>13594</v>
      </c>
      <c r="F25" s="56">
        <v>127005</v>
      </c>
      <c r="G25" s="56">
        <v>16149854</v>
      </c>
      <c r="H25" s="56">
        <v>228299</v>
      </c>
      <c r="I25" s="56">
        <v>699279</v>
      </c>
      <c r="J25" s="56">
        <v>2589325</v>
      </c>
      <c r="K25" s="56">
        <v>1206837</v>
      </c>
      <c r="L25" s="56">
        <v>467723</v>
      </c>
      <c r="M25" s="56">
        <v>1810816</v>
      </c>
      <c r="N25" s="57" t="str">
        <f t="shared" si="5"/>
        <v>correcto</v>
      </c>
    </row>
    <row r="26" spans="1:14" ht="15.75" x14ac:dyDescent="0.25">
      <c r="A26" s="15" t="s">
        <v>58</v>
      </c>
      <c r="B26" s="56">
        <v>47455012</v>
      </c>
      <c r="C26" s="56">
        <v>7559</v>
      </c>
      <c r="D26" s="56">
        <v>3465</v>
      </c>
      <c r="E26" s="56">
        <v>0</v>
      </c>
      <c r="F26" s="56">
        <v>0</v>
      </c>
      <c r="G26" s="56">
        <v>31268095</v>
      </c>
      <c r="H26" s="56">
        <v>668579</v>
      </c>
      <c r="I26" s="56">
        <v>1463198</v>
      </c>
      <c r="J26" s="56">
        <v>5801646</v>
      </c>
      <c r="K26" s="56">
        <v>3202885</v>
      </c>
      <c r="L26" s="56">
        <v>1274555</v>
      </c>
      <c r="M26" s="56">
        <v>3765030</v>
      </c>
      <c r="N26" s="57" t="str">
        <f t="shared" si="5"/>
        <v>correcto</v>
      </c>
    </row>
    <row r="27" spans="1:14" ht="15.75" x14ac:dyDescent="0.25">
      <c r="A27" s="15" t="s">
        <v>59</v>
      </c>
      <c r="B27" s="56">
        <v>41704808</v>
      </c>
      <c r="C27" s="56">
        <v>1031708</v>
      </c>
      <c r="D27" s="56">
        <v>3166</v>
      </c>
      <c r="E27" s="56">
        <v>2185</v>
      </c>
      <c r="F27" s="56">
        <v>964516</v>
      </c>
      <c r="G27" s="56">
        <v>32122118</v>
      </c>
      <c r="H27" s="56">
        <v>136699</v>
      </c>
      <c r="I27" s="56">
        <v>869692</v>
      </c>
      <c r="J27" s="56">
        <v>2491982</v>
      </c>
      <c r="K27" s="56">
        <v>1476311</v>
      </c>
      <c r="L27" s="56">
        <v>752239</v>
      </c>
      <c r="M27" s="56">
        <v>1854192</v>
      </c>
      <c r="N27" s="57" t="str">
        <f t="shared" si="5"/>
        <v>correcto</v>
      </c>
    </row>
    <row r="28" spans="1:14" ht="15.75" x14ac:dyDescent="0.25">
      <c r="A28" s="15" t="s">
        <v>60</v>
      </c>
      <c r="B28" s="56">
        <v>47900167</v>
      </c>
      <c r="C28" s="56">
        <v>0</v>
      </c>
      <c r="D28" s="56">
        <v>3491</v>
      </c>
      <c r="E28" s="56">
        <v>0</v>
      </c>
      <c r="F28" s="56">
        <v>0</v>
      </c>
      <c r="G28" s="56">
        <v>33508825</v>
      </c>
      <c r="H28" s="56">
        <v>605798</v>
      </c>
      <c r="I28" s="56">
        <v>640517</v>
      </c>
      <c r="J28" s="56">
        <v>5840583</v>
      </c>
      <c r="K28" s="56">
        <v>2976746</v>
      </c>
      <c r="L28" s="56">
        <v>1305289</v>
      </c>
      <c r="M28" s="56">
        <v>3018918</v>
      </c>
      <c r="N28" s="57" t="str">
        <f t="shared" si="5"/>
        <v>correcto</v>
      </c>
    </row>
    <row r="29" spans="1:14" ht="15.75" x14ac:dyDescent="0.25">
      <c r="A29" s="15" t="s">
        <v>61</v>
      </c>
      <c r="B29" s="56">
        <v>80732533</v>
      </c>
      <c r="C29" s="56">
        <v>756</v>
      </c>
      <c r="D29" s="56">
        <v>0</v>
      </c>
      <c r="E29" s="56">
        <v>0</v>
      </c>
      <c r="F29" s="56">
        <v>0</v>
      </c>
      <c r="G29" s="56">
        <v>61897898</v>
      </c>
      <c r="H29" s="56">
        <v>1329390</v>
      </c>
      <c r="I29" s="56">
        <v>199794</v>
      </c>
      <c r="J29" s="56">
        <v>7067106</v>
      </c>
      <c r="K29" s="56">
        <v>4609722</v>
      </c>
      <c r="L29" s="56">
        <v>1410274</v>
      </c>
      <c r="M29" s="56">
        <v>4217593</v>
      </c>
      <c r="N29" s="57" t="str">
        <f t="shared" si="5"/>
        <v>correcto</v>
      </c>
    </row>
    <row r="30" spans="1:14" ht="30" customHeight="1" x14ac:dyDescent="0.25">
      <c r="A30" s="15" t="s">
        <v>62</v>
      </c>
      <c r="B30" s="56">
        <v>931822215</v>
      </c>
      <c r="C30" s="56">
        <v>125995159</v>
      </c>
      <c r="D30" s="56">
        <v>117878771</v>
      </c>
      <c r="E30" s="56">
        <v>9029582</v>
      </c>
      <c r="F30" s="56">
        <v>10577321</v>
      </c>
      <c r="G30" s="56">
        <v>324013858</v>
      </c>
      <c r="H30" s="56">
        <v>6466379</v>
      </c>
      <c r="I30" s="56">
        <v>30286792</v>
      </c>
      <c r="J30" s="56">
        <v>93819235</v>
      </c>
      <c r="K30" s="56">
        <v>89430538</v>
      </c>
      <c r="L30" s="56">
        <v>28467663</v>
      </c>
      <c r="M30" s="56">
        <v>95856917</v>
      </c>
      <c r="N30" s="57" t="str">
        <f t="shared" si="5"/>
        <v>correcto</v>
      </c>
    </row>
    <row r="31" spans="1:14" ht="15.75" x14ac:dyDescent="0.25">
      <c r="A31" s="15" t="s">
        <v>63</v>
      </c>
      <c r="B31" s="56">
        <v>7370033</v>
      </c>
      <c r="C31" s="56">
        <v>1222537</v>
      </c>
      <c r="D31" s="56">
        <v>1552928</v>
      </c>
      <c r="E31" s="56">
        <v>760</v>
      </c>
      <c r="F31" s="56">
        <v>144977</v>
      </c>
      <c r="G31" s="56">
        <v>2500450</v>
      </c>
      <c r="H31" s="56">
        <v>25623</v>
      </c>
      <c r="I31" s="56">
        <v>35258</v>
      </c>
      <c r="J31" s="56">
        <v>603527</v>
      </c>
      <c r="K31" s="56">
        <v>742782</v>
      </c>
      <c r="L31" s="56">
        <v>172541</v>
      </c>
      <c r="M31" s="56">
        <v>368650</v>
      </c>
      <c r="N31" s="57" t="str">
        <f t="shared" si="5"/>
        <v>correcto</v>
      </c>
    </row>
    <row r="32" spans="1:14" ht="15.75" x14ac:dyDescent="0.25">
      <c r="A32" s="15" t="s">
        <v>64</v>
      </c>
      <c r="B32" s="56">
        <v>2238798</v>
      </c>
      <c r="C32" s="56">
        <v>662171</v>
      </c>
      <c r="D32" s="56">
        <v>584437</v>
      </c>
      <c r="E32" s="56">
        <v>0</v>
      </c>
      <c r="F32" s="56">
        <v>0</v>
      </c>
      <c r="G32" s="56">
        <v>41925</v>
      </c>
      <c r="H32" s="56">
        <v>14068</v>
      </c>
      <c r="I32" s="56">
        <v>17629</v>
      </c>
      <c r="J32" s="56">
        <v>292029</v>
      </c>
      <c r="K32" s="56">
        <v>315238</v>
      </c>
      <c r="L32" s="56">
        <v>75997</v>
      </c>
      <c r="M32" s="56">
        <v>235304</v>
      </c>
      <c r="N32" s="57" t="str">
        <f t="shared" si="5"/>
        <v>correcto</v>
      </c>
    </row>
    <row r="33" spans="1:19" ht="15.75" x14ac:dyDescent="0.25">
      <c r="A33" s="15" t="s">
        <v>65</v>
      </c>
      <c r="B33" s="56">
        <v>4351840</v>
      </c>
      <c r="C33" s="56">
        <v>621846</v>
      </c>
      <c r="D33" s="56">
        <v>2165886</v>
      </c>
      <c r="E33" s="56">
        <v>0</v>
      </c>
      <c r="F33" s="56">
        <v>0</v>
      </c>
      <c r="G33" s="56">
        <v>34787</v>
      </c>
      <c r="H33" s="56">
        <v>44234</v>
      </c>
      <c r="I33" s="56">
        <v>64639</v>
      </c>
      <c r="J33" s="56">
        <v>408841</v>
      </c>
      <c r="K33" s="56">
        <v>613846</v>
      </c>
      <c r="L33" s="56">
        <v>132399</v>
      </c>
      <c r="M33" s="56">
        <v>265362</v>
      </c>
      <c r="N33" s="57" t="str">
        <f t="shared" si="5"/>
        <v>correcto</v>
      </c>
    </row>
    <row r="34" spans="1:19" ht="15.75" x14ac:dyDescent="0.25">
      <c r="A34" s="15" t="s">
        <v>66</v>
      </c>
      <c r="B34" s="56">
        <v>15349825</v>
      </c>
      <c r="C34" s="56">
        <v>1238467</v>
      </c>
      <c r="D34" s="56">
        <v>2577610</v>
      </c>
      <c r="E34" s="56">
        <v>0</v>
      </c>
      <c r="F34" s="56">
        <v>445714</v>
      </c>
      <c r="G34" s="56">
        <v>6123286</v>
      </c>
      <c r="H34" s="56">
        <v>89228</v>
      </c>
      <c r="I34" s="56">
        <v>211547</v>
      </c>
      <c r="J34" s="56">
        <v>1538020</v>
      </c>
      <c r="K34" s="56">
        <v>1126241</v>
      </c>
      <c r="L34" s="56">
        <v>477985</v>
      </c>
      <c r="M34" s="56">
        <v>1521727</v>
      </c>
      <c r="N34" s="57" t="str">
        <f t="shared" si="5"/>
        <v>correcto</v>
      </c>
    </row>
    <row r="35" spans="1:19" ht="15.75" x14ac:dyDescent="0.25">
      <c r="A35" s="15" t="s">
        <v>67</v>
      </c>
      <c r="B35" s="56">
        <v>35442112</v>
      </c>
      <c r="C35" s="56">
        <v>371871</v>
      </c>
      <c r="D35" s="56">
        <v>763194</v>
      </c>
      <c r="E35" s="56">
        <v>45090</v>
      </c>
      <c r="F35" s="56">
        <v>8387</v>
      </c>
      <c r="G35" s="56">
        <v>10772016</v>
      </c>
      <c r="H35" s="56">
        <v>442804</v>
      </c>
      <c r="I35" s="56">
        <v>875568</v>
      </c>
      <c r="J35" s="56">
        <v>6560922</v>
      </c>
      <c r="K35" s="56">
        <v>6414997</v>
      </c>
      <c r="L35" s="56">
        <v>2049619</v>
      </c>
      <c r="M35" s="56">
        <v>7137644</v>
      </c>
      <c r="N35" s="57" t="str">
        <f t="shared" si="5"/>
        <v>correcto</v>
      </c>
    </row>
    <row r="36" spans="1:19" ht="15.75" x14ac:dyDescent="0.25">
      <c r="A36" s="15" t="s">
        <v>68</v>
      </c>
      <c r="B36" s="56">
        <v>16790542</v>
      </c>
      <c r="C36" s="56">
        <v>11461283</v>
      </c>
      <c r="D36" s="56">
        <v>1479408</v>
      </c>
      <c r="E36" s="56">
        <v>0</v>
      </c>
      <c r="F36" s="56">
        <v>14378</v>
      </c>
      <c r="G36" s="56">
        <v>66134</v>
      </c>
      <c r="H36" s="56">
        <v>39261</v>
      </c>
      <c r="I36" s="56">
        <v>182165</v>
      </c>
      <c r="J36" s="56">
        <v>953962</v>
      </c>
      <c r="K36" s="56">
        <v>1446375</v>
      </c>
      <c r="L36" s="56">
        <v>230562</v>
      </c>
      <c r="M36" s="56">
        <v>917014</v>
      </c>
      <c r="N36" s="57" t="str">
        <f t="shared" si="5"/>
        <v>correcto</v>
      </c>
    </row>
    <row r="37" spans="1:19" ht="15.75" x14ac:dyDescent="0.25">
      <c r="A37" s="35" t="s">
        <v>69</v>
      </c>
      <c r="B37" s="56">
        <v>7791834</v>
      </c>
      <c r="C37" s="56">
        <v>1424682</v>
      </c>
      <c r="D37" s="56">
        <v>427469</v>
      </c>
      <c r="E37" s="56">
        <v>593</v>
      </c>
      <c r="F37" s="56">
        <v>219263</v>
      </c>
      <c r="G37" s="56">
        <v>4004848</v>
      </c>
      <c r="H37" s="56">
        <v>44146</v>
      </c>
      <c r="I37" s="56">
        <v>152784</v>
      </c>
      <c r="J37" s="56">
        <v>545121</v>
      </c>
      <c r="K37" s="56">
        <v>446633</v>
      </c>
      <c r="L37" s="56">
        <v>153226</v>
      </c>
      <c r="M37" s="56">
        <v>373069</v>
      </c>
      <c r="N37" s="57" t="str">
        <f t="shared" si="5"/>
        <v>correcto</v>
      </c>
    </row>
    <row r="38" spans="1:19" ht="15.75" x14ac:dyDescent="0.25">
      <c r="A38" s="35" t="s">
        <v>70</v>
      </c>
      <c r="B38" s="56">
        <v>6030647</v>
      </c>
      <c r="C38" s="56">
        <v>1370674</v>
      </c>
      <c r="D38" s="56">
        <v>435761</v>
      </c>
      <c r="E38" s="56">
        <v>0</v>
      </c>
      <c r="F38" s="56">
        <v>0</v>
      </c>
      <c r="G38" s="56">
        <v>2196010</v>
      </c>
      <c r="H38" s="56">
        <v>31057</v>
      </c>
      <c r="I38" s="56">
        <v>94021</v>
      </c>
      <c r="J38" s="56">
        <v>622996</v>
      </c>
      <c r="K38" s="56">
        <v>606701</v>
      </c>
      <c r="L38" s="56">
        <v>188667</v>
      </c>
      <c r="M38" s="56">
        <v>484760</v>
      </c>
      <c r="N38" s="57" t="str">
        <f t="shared" si="5"/>
        <v>correcto</v>
      </c>
    </row>
    <row r="39" spans="1:19" ht="15.75" x14ac:dyDescent="0.25">
      <c r="A39" s="35" t="s">
        <v>71</v>
      </c>
      <c r="B39" s="56">
        <v>6846582</v>
      </c>
      <c r="C39" s="56">
        <v>135697</v>
      </c>
      <c r="D39" s="56">
        <v>31365</v>
      </c>
      <c r="E39" s="56">
        <v>0</v>
      </c>
      <c r="F39" s="56">
        <v>0</v>
      </c>
      <c r="G39" s="56">
        <v>3728100</v>
      </c>
      <c r="H39" s="56">
        <v>41128</v>
      </c>
      <c r="I39" s="56">
        <v>117526</v>
      </c>
      <c r="J39" s="56">
        <v>915025</v>
      </c>
      <c r="K39" s="56">
        <v>550715</v>
      </c>
      <c r="L39" s="56">
        <v>188512</v>
      </c>
      <c r="M39" s="56">
        <v>1138514</v>
      </c>
      <c r="N39" s="57" t="str">
        <f t="shared" si="5"/>
        <v>correcto</v>
      </c>
    </row>
    <row r="40" spans="1:19" ht="15.75" x14ac:dyDescent="0.25">
      <c r="A40" s="35" t="s">
        <v>72</v>
      </c>
      <c r="B40" s="56">
        <v>7210075</v>
      </c>
      <c r="C40" s="56">
        <v>2388888</v>
      </c>
      <c r="D40" s="56">
        <v>1867791</v>
      </c>
      <c r="E40" s="56">
        <v>0</v>
      </c>
      <c r="F40" s="56">
        <v>0</v>
      </c>
      <c r="G40" s="56">
        <v>125603</v>
      </c>
      <c r="H40" s="56">
        <v>56063</v>
      </c>
      <c r="I40" s="56">
        <v>99897</v>
      </c>
      <c r="J40" s="56">
        <v>739807</v>
      </c>
      <c r="K40" s="56">
        <v>1046806</v>
      </c>
      <c r="L40" s="56">
        <v>266779</v>
      </c>
      <c r="M40" s="56">
        <v>618441</v>
      </c>
      <c r="N40" s="57" t="str">
        <f t="shared" si="5"/>
        <v>correcto</v>
      </c>
    </row>
    <row r="41" spans="1:19" ht="15.75" x14ac:dyDescent="0.25">
      <c r="A41" s="35" t="s">
        <v>73</v>
      </c>
      <c r="B41" s="56">
        <v>5908796</v>
      </c>
      <c r="C41" s="56">
        <v>1119936</v>
      </c>
      <c r="D41" s="56">
        <v>1076257</v>
      </c>
      <c r="E41" s="56">
        <v>0</v>
      </c>
      <c r="F41" s="56">
        <v>0</v>
      </c>
      <c r="G41" s="56">
        <v>631326</v>
      </c>
      <c r="H41" s="56">
        <v>51527</v>
      </c>
      <c r="I41" s="56">
        <v>364330</v>
      </c>
      <c r="J41" s="56">
        <v>953962</v>
      </c>
      <c r="K41" s="56">
        <v>818951</v>
      </c>
      <c r="L41" s="56">
        <v>283454</v>
      </c>
      <c r="M41" s="56">
        <v>609053</v>
      </c>
      <c r="N41" s="57" t="str">
        <f t="shared" si="5"/>
        <v>correcto</v>
      </c>
    </row>
    <row r="42" spans="1:19" ht="15.75" x14ac:dyDescent="0.25">
      <c r="A42" s="35" t="s">
        <v>74</v>
      </c>
      <c r="B42" s="56">
        <v>3366778</v>
      </c>
      <c r="C42" s="56">
        <v>22327</v>
      </c>
      <c r="D42" s="56">
        <v>688420</v>
      </c>
      <c r="E42" s="56">
        <v>0</v>
      </c>
      <c r="F42" s="56">
        <v>0</v>
      </c>
      <c r="G42" s="56">
        <v>1682504</v>
      </c>
      <c r="H42" s="56">
        <v>5377</v>
      </c>
      <c r="I42" s="56">
        <v>29381</v>
      </c>
      <c r="J42" s="56">
        <v>330966</v>
      </c>
      <c r="K42" s="56">
        <v>258658</v>
      </c>
      <c r="L42" s="56">
        <v>94092</v>
      </c>
      <c r="M42" s="56">
        <v>255053</v>
      </c>
      <c r="N42" s="57" t="str">
        <f t="shared" si="5"/>
        <v>correcto</v>
      </c>
    </row>
    <row r="43" spans="1:19" ht="15.75" x14ac:dyDescent="0.25">
      <c r="A43" s="35" t="s">
        <v>75</v>
      </c>
      <c r="B43" s="56">
        <v>46019719</v>
      </c>
      <c r="C43" s="56">
        <v>226522</v>
      </c>
      <c r="D43" s="56">
        <v>183976</v>
      </c>
      <c r="E43" s="56">
        <v>444</v>
      </c>
      <c r="F43" s="56">
        <v>82673</v>
      </c>
      <c r="G43" s="56">
        <v>41576743</v>
      </c>
      <c r="H43" s="56">
        <v>198125</v>
      </c>
      <c r="I43" s="56">
        <v>282062</v>
      </c>
      <c r="J43" s="56">
        <v>876087</v>
      </c>
      <c r="K43" s="56">
        <v>1228254</v>
      </c>
      <c r="L43" s="56">
        <v>198011</v>
      </c>
      <c r="M43" s="56">
        <v>1166822</v>
      </c>
      <c r="N43" s="57" t="str">
        <f t="shared" si="5"/>
        <v>correcto</v>
      </c>
      <c r="O43" s="85"/>
      <c r="P43" s="85"/>
      <c r="Q43" s="85"/>
      <c r="R43" s="85"/>
      <c r="S43" s="85"/>
    </row>
    <row r="44" spans="1:19" ht="15.75" x14ac:dyDescent="0.25">
      <c r="A44" s="35" t="s">
        <v>76</v>
      </c>
      <c r="B44" s="56">
        <v>4046435</v>
      </c>
      <c r="C44" s="56">
        <v>89261</v>
      </c>
      <c r="D44" s="56">
        <v>1139993</v>
      </c>
      <c r="E44" s="56">
        <v>0</v>
      </c>
      <c r="F44" s="56">
        <v>0</v>
      </c>
      <c r="G44" s="56">
        <v>1612672</v>
      </c>
      <c r="H44" s="56">
        <v>25624</v>
      </c>
      <c r="I44" s="56">
        <v>94021</v>
      </c>
      <c r="J44" s="56">
        <v>408841</v>
      </c>
      <c r="K44" s="56">
        <v>299186</v>
      </c>
      <c r="L44" s="56">
        <v>114438</v>
      </c>
      <c r="M44" s="56">
        <v>262399</v>
      </c>
      <c r="N44" s="57" t="str">
        <f t="shared" si="5"/>
        <v>correcto</v>
      </c>
    </row>
    <row r="45" spans="1:19" ht="15.75" x14ac:dyDescent="0.25">
      <c r="A45" s="35" t="s">
        <v>77</v>
      </c>
      <c r="B45" s="56">
        <v>2208169</v>
      </c>
      <c r="C45" s="56">
        <v>814541</v>
      </c>
      <c r="D45" s="56">
        <v>389441</v>
      </c>
      <c r="E45" s="56">
        <v>0</v>
      </c>
      <c r="F45" s="56">
        <v>0</v>
      </c>
      <c r="G45" s="56">
        <v>55685</v>
      </c>
      <c r="H45" s="56">
        <v>11507</v>
      </c>
      <c r="I45" s="56">
        <v>29381</v>
      </c>
      <c r="J45" s="56">
        <v>292029</v>
      </c>
      <c r="K45" s="56">
        <v>279361</v>
      </c>
      <c r="L45" s="56">
        <v>143534</v>
      </c>
      <c r="M45" s="56">
        <v>192690</v>
      </c>
      <c r="N45" s="57" t="str">
        <f t="shared" si="5"/>
        <v>correcto</v>
      </c>
    </row>
    <row r="46" spans="1:19" ht="15.75" x14ac:dyDescent="0.25">
      <c r="A46" s="35" t="s">
        <v>78</v>
      </c>
      <c r="B46" s="56">
        <v>4749524</v>
      </c>
      <c r="C46" s="56">
        <v>1146386</v>
      </c>
      <c r="D46" s="56">
        <v>1472731</v>
      </c>
      <c r="E46" s="56">
        <v>0</v>
      </c>
      <c r="F46" s="56">
        <v>0</v>
      </c>
      <c r="G46" s="56">
        <v>449995</v>
      </c>
      <c r="H46" s="56">
        <v>18768</v>
      </c>
      <c r="I46" s="56">
        <v>35258</v>
      </c>
      <c r="J46" s="56">
        <v>622996</v>
      </c>
      <c r="K46" s="56">
        <v>497560</v>
      </c>
      <c r="L46" s="56">
        <v>166610</v>
      </c>
      <c r="M46" s="56">
        <v>339220</v>
      </c>
      <c r="N46" s="57" t="str">
        <f t="shared" si="5"/>
        <v>correcto</v>
      </c>
    </row>
    <row r="47" spans="1:19" ht="15.75" x14ac:dyDescent="0.25">
      <c r="A47" s="35" t="s">
        <v>79</v>
      </c>
      <c r="B47" s="56">
        <v>4236123</v>
      </c>
      <c r="C47" s="56">
        <v>1153482</v>
      </c>
      <c r="D47" s="56">
        <v>1805965</v>
      </c>
      <c r="E47" s="56">
        <v>0</v>
      </c>
      <c r="F47" s="56">
        <v>0</v>
      </c>
      <c r="G47" s="56">
        <v>162583</v>
      </c>
      <c r="H47" s="56">
        <v>15521</v>
      </c>
      <c r="I47" s="56">
        <v>17629</v>
      </c>
      <c r="J47" s="56">
        <v>311498</v>
      </c>
      <c r="K47" s="56">
        <v>431363</v>
      </c>
      <c r="L47" s="56">
        <v>120861</v>
      </c>
      <c r="M47" s="56">
        <v>217221</v>
      </c>
      <c r="N47" s="57" t="str">
        <f t="shared" si="5"/>
        <v>correcto</v>
      </c>
    </row>
    <row r="48" spans="1:19" ht="15.75" x14ac:dyDescent="0.25">
      <c r="A48" s="35" t="s">
        <v>80</v>
      </c>
      <c r="B48" s="56">
        <v>2414571</v>
      </c>
      <c r="C48" s="56">
        <v>884218</v>
      </c>
      <c r="D48" s="56">
        <v>760432</v>
      </c>
      <c r="E48" s="56">
        <v>0</v>
      </c>
      <c r="F48" s="56">
        <v>0</v>
      </c>
      <c r="G48" s="56">
        <v>35002</v>
      </c>
      <c r="H48" s="56">
        <v>15697</v>
      </c>
      <c r="I48" s="56">
        <v>35258</v>
      </c>
      <c r="J48" s="56">
        <v>272560</v>
      </c>
      <c r="K48" s="56">
        <v>173752</v>
      </c>
      <c r="L48" s="56">
        <v>83305</v>
      </c>
      <c r="M48" s="56">
        <v>154347</v>
      </c>
      <c r="N48" s="57" t="str">
        <f t="shared" si="5"/>
        <v>correcto</v>
      </c>
    </row>
    <row r="49" spans="1:14" ht="15.75" x14ac:dyDescent="0.25">
      <c r="A49" s="35" t="s">
        <v>81</v>
      </c>
      <c r="B49" s="56">
        <v>1547334</v>
      </c>
      <c r="C49" s="56">
        <v>205965</v>
      </c>
      <c r="D49" s="56">
        <v>670341</v>
      </c>
      <c r="E49" s="56">
        <v>1537</v>
      </c>
      <c r="F49" s="56">
        <v>23963</v>
      </c>
      <c r="G49" s="56">
        <v>31992</v>
      </c>
      <c r="H49" s="56">
        <v>3775</v>
      </c>
      <c r="I49" s="56">
        <v>82268</v>
      </c>
      <c r="J49" s="56">
        <v>175218</v>
      </c>
      <c r="K49" s="56">
        <v>180771</v>
      </c>
      <c r="L49" s="56">
        <v>63094</v>
      </c>
      <c r="M49" s="56">
        <v>108410</v>
      </c>
      <c r="N49" s="57" t="str">
        <f t="shared" si="5"/>
        <v>correcto</v>
      </c>
    </row>
    <row r="50" spans="1:14" ht="15.75" x14ac:dyDescent="0.25">
      <c r="A50" s="35" t="s">
        <v>82</v>
      </c>
      <c r="B50" s="56">
        <v>4128981</v>
      </c>
      <c r="C50" s="56">
        <v>1264654</v>
      </c>
      <c r="D50" s="56">
        <v>500605</v>
      </c>
      <c r="E50" s="56">
        <v>0</v>
      </c>
      <c r="F50" s="56">
        <v>0</v>
      </c>
      <c r="G50" s="56">
        <v>888294</v>
      </c>
      <c r="H50" s="56">
        <v>22666</v>
      </c>
      <c r="I50" s="56">
        <v>23505</v>
      </c>
      <c r="J50" s="56">
        <v>428309</v>
      </c>
      <c r="K50" s="56">
        <v>550753</v>
      </c>
      <c r="L50" s="56">
        <v>149165</v>
      </c>
      <c r="M50" s="56">
        <v>301030</v>
      </c>
      <c r="N50" s="57" t="str">
        <f t="shared" si="5"/>
        <v>correcto</v>
      </c>
    </row>
    <row r="51" spans="1:14" ht="15.75" x14ac:dyDescent="0.25">
      <c r="A51" s="35" t="s">
        <v>83</v>
      </c>
      <c r="B51" s="56">
        <v>5722407</v>
      </c>
      <c r="C51" s="56">
        <v>1759602</v>
      </c>
      <c r="D51" s="56">
        <v>1689861</v>
      </c>
      <c r="E51" s="56">
        <v>0</v>
      </c>
      <c r="F51" s="56">
        <v>1198</v>
      </c>
      <c r="G51" s="56">
        <v>7568</v>
      </c>
      <c r="H51" s="56">
        <v>62295</v>
      </c>
      <c r="I51" s="56">
        <v>258557</v>
      </c>
      <c r="J51" s="56">
        <v>681401</v>
      </c>
      <c r="K51" s="56">
        <v>674395</v>
      </c>
      <c r="L51" s="56">
        <v>198596</v>
      </c>
      <c r="M51" s="56">
        <v>388934</v>
      </c>
      <c r="N51" s="57" t="str">
        <f t="shared" si="5"/>
        <v>correcto</v>
      </c>
    </row>
    <row r="52" spans="1:14" ht="15.75" x14ac:dyDescent="0.25">
      <c r="A52" s="35" t="s">
        <v>84</v>
      </c>
      <c r="B52" s="56">
        <v>5913980</v>
      </c>
      <c r="C52" s="56">
        <v>986323</v>
      </c>
      <c r="D52" s="56">
        <v>2852421</v>
      </c>
      <c r="E52" s="56">
        <v>0</v>
      </c>
      <c r="F52" s="56">
        <v>52719</v>
      </c>
      <c r="G52" s="56">
        <v>15050</v>
      </c>
      <c r="H52" s="56">
        <v>35646</v>
      </c>
      <c r="I52" s="56">
        <v>70516</v>
      </c>
      <c r="J52" s="56">
        <v>622996</v>
      </c>
      <c r="K52" s="56">
        <v>711910</v>
      </c>
      <c r="L52" s="56">
        <v>179378</v>
      </c>
      <c r="M52" s="56">
        <v>387021</v>
      </c>
      <c r="N52" s="57" t="str">
        <f t="shared" si="5"/>
        <v>correcto</v>
      </c>
    </row>
    <row r="53" spans="1:14" ht="15.75" x14ac:dyDescent="0.25">
      <c r="A53" s="35" t="s">
        <v>85</v>
      </c>
      <c r="B53" s="56">
        <v>2779214</v>
      </c>
      <c r="C53" s="56">
        <v>337119</v>
      </c>
      <c r="D53" s="56">
        <v>276611</v>
      </c>
      <c r="E53" s="56">
        <v>0</v>
      </c>
      <c r="F53" s="56">
        <v>0</v>
      </c>
      <c r="G53" s="56">
        <v>41409</v>
      </c>
      <c r="H53" s="56">
        <v>59292</v>
      </c>
      <c r="I53" s="56">
        <v>305567</v>
      </c>
      <c r="J53" s="56">
        <v>817682</v>
      </c>
      <c r="K53" s="56">
        <v>345258</v>
      </c>
      <c r="L53" s="56">
        <v>200769</v>
      </c>
      <c r="M53" s="56">
        <v>395507</v>
      </c>
      <c r="N53" s="57" t="str">
        <f t="shared" si="5"/>
        <v>correcto</v>
      </c>
    </row>
    <row r="54" spans="1:14" ht="15.75" x14ac:dyDescent="0.25">
      <c r="A54" s="35" t="s">
        <v>86</v>
      </c>
      <c r="B54" s="56">
        <v>7106256</v>
      </c>
      <c r="C54" s="56">
        <v>1407110</v>
      </c>
      <c r="D54" s="56">
        <v>2445879</v>
      </c>
      <c r="E54" s="56">
        <v>167</v>
      </c>
      <c r="F54" s="56">
        <v>11982</v>
      </c>
      <c r="G54" s="56">
        <v>397535</v>
      </c>
      <c r="H54" s="56">
        <v>28210</v>
      </c>
      <c r="I54" s="56">
        <v>76393</v>
      </c>
      <c r="J54" s="56">
        <v>837150</v>
      </c>
      <c r="K54" s="56">
        <v>1157831</v>
      </c>
      <c r="L54" s="56">
        <v>243222</v>
      </c>
      <c r="M54" s="56">
        <v>500777</v>
      </c>
      <c r="N54" s="57" t="str">
        <f t="shared" si="5"/>
        <v>correcto</v>
      </c>
    </row>
    <row r="55" spans="1:14" ht="15.75" x14ac:dyDescent="0.25">
      <c r="A55" s="35" t="s">
        <v>87</v>
      </c>
      <c r="B55" s="56">
        <v>9692481</v>
      </c>
      <c r="C55" s="56">
        <v>1892268</v>
      </c>
      <c r="D55" s="56">
        <v>1722235</v>
      </c>
      <c r="E55" s="56">
        <v>0</v>
      </c>
      <c r="F55" s="56">
        <v>0</v>
      </c>
      <c r="G55" s="56">
        <v>2988758</v>
      </c>
      <c r="H55" s="56">
        <v>42099</v>
      </c>
      <c r="I55" s="56">
        <v>158660</v>
      </c>
      <c r="J55" s="56">
        <v>1051305</v>
      </c>
      <c r="K55" s="56">
        <v>933719</v>
      </c>
      <c r="L55" s="56">
        <v>320451</v>
      </c>
      <c r="M55" s="56">
        <v>582986</v>
      </c>
      <c r="N55" s="57" t="str">
        <f t="shared" si="5"/>
        <v>correcto</v>
      </c>
    </row>
    <row r="56" spans="1:14" ht="15.75" x14ac:dyDescent="0.25">
      <c r="A56" s="35" t="s">
        <v>88</v>
      </c>
      <c r="B56" s="56">
        <v>6910940</v>
      </c>
      <c r="C56" s="56">
        <v>459976</v>
      </c>
      <c r="D56" s="56">
        <v>1687150</v>
      </c>
      <c r="E56" s="56">
        <v>2926</v>
      </c>
      <c r="F56" s="56">
        <v>363041</v>
      </c>
      <c r="G56" s="56">
        <v>1830510</v>
      </c>
      <c r="H56" s="56">
        <v>40056</v>
      </c>
      <c r="I56" s="56">
        <v>493609</v>
      </c>
      <c r="J56" s="56">
        <v>778744</v>
      </c>
      <c r="K56" s="56">
        <v>462021</v>
      </c>
      <c r="L56" s="56">
        <v>249781</v>
      </c>
      <c r="M56" s="56">
        <v>543126</v>
      </c>
      <c r="N56" s="57" t="str">
        <f t="shared" si="5"/>
        <v>correcto</v>
      </c>
    </row>
    <row r="57" spans="1:14" ht="15.75" x14ac:dyDescent="0.25">
      <c r="A57" s="35" t="s">
        <v>89</v>
      </c>
      <c r="B57" s="56">
        <v>11930969</v>
      </c>
      <c r="C57" s="56">
        <v>1325218</v>
      </c>
      <c r="D57" s="56">
        <v>1465848</v>
      </c>
      <c r="E57" s="56">
        <v>0</v>
      </c>
      <c r="F57" s="56">
        <v>0</v>
      </c>
      <c r="G57" s="56">
        <v>3054419</v>
      </c>
      <c r="H57" s="56">
        <v>42343</v>
      </c>
      <c r="I57" s="56">
        <v>2227117</v>
      </c>
      <c r="J57" s="56">
        <v>1401740</v>
      </c>
      <c r="K57" s="56">
        <v>997044</v>
      </c>
      <c r="L57" s="56">
        <v>367698</v>
      </c>
      <c r="M57" s="56">
        <v>1049542</v>
      </c>
      <c r="N57" s="57" t="str">
        <f t="shared" si="5"/>
        <v>correcto</v>
      </c>
    </row>
    <row r="58" spans="1:14" ht="15.75" x14ac:dyDescent="0.25">
      <c r="A58" s="35" t="s">
        <v>90</v>
      </c>
      <c r="B58" s="56">
        <v>4189966</v>
      </c>
      <c r="C58" s="56">
        <v>1784222</v>
      </c>
      <c r="D58" s="56">
        <v>1187582</v>
      </c>
      <c r="E58" s="56">
        <v>1148</v>
      </c>
      <c r="F58" s="56">
        <v>0</v>
      </c>
      <c r="G58" s="56">
        <v>19995</v>
      </c>
      <c r="H58" s="56">
        <v>30555</v>
      </c>
      <c r="I58" s="56">
        <v>47010</v>
      </c>
      <c r="J58" s="56">
        <v>350435</v>
      </c>
      <c r="K58" s="56">
        <v>413032</v>
      </c>
      <c r="L58" s="56">
        <v>132881</v>
      </c>
      <c r="M58" s="56">
        <v>223106</v>
      </c>
      <c r="N58" s="57" t="str">
        <f t="shared" si="5"/>
        <v>correcto</v>
      </c>
    </row>
    <row r="59" spans="1:14" ht="15.75" x14ac:dyDescent="0.25">
      <c r="A59" s="35" t="s">
        <v>91</v>
      </c>
      <c r="B59" s="56">
        <v>3204970</v>
      </c>
      <c r="C59" s="56">
        <v>324256</v>
      </c>
      <c r="D59" s="56">
        <v>647202</v>
      </c>
      <c r="E59" s="56">
        <v>0</v>
      </c>
      <c r="F59" s="56">
        <v>0</v>
      </c>
      <c r="G59" s="56">
        <v>130634</v>
      </c>
      <c r="H59" s="56">
        <v>58008</v>
      </c>
      <c r="I59" s="56">
        <v>88145</v>
      </c>
      <c r="J59" s="56">
        <v>642464</v>
      </c>
      <c r="K59" s="56">
        <v>395713</v>
      </c>
      <c r="L59" s="56">
        <v>165244</v>
      </c>
      <c r="M59" s="56">
        <v>753304</v>
      </c>
      <c r="N59" s="57" t="str">
        <f t="shared" si="5"/>
        <v>correcto</v>
      </c>
    </row>
    <row r="60" spans="1:14" ht="15.75" x14ac:dyDescent="0.25">
      <c r="A60" s="35" t="s">
        <v>92</v>
      </c>
      <c r="B60" s="56">
        <v>83293320</v>
      </c>
      <c r="C60" s="56">
        <v>4881</v>
      </c>
      <c r="D60" s="56">
        <v>3395</v>
      </c>
      <c r="E60" s="56">
        <v>4630</v>
      </c>
      <c r="F60" s="56">
        <v>159355</v>
      </c>
      <c r="G60" s="56">
        <v>80764449</v>
      </c>
      <c r="H60" s="56">
        <v>36137</v>
      </c>
      <c r="I60" s="56">
        <v>99897</v>
      </c>
      <c r="J60" s="56">
        <v>642464</v>
      </c>
      <c r="K60" s="56">
        <v>641747</v>
      </c>
      <c r="L60" s="56">
        <v>175631</v>
      </c>
      <c r="M60" s="56">
        <v>760734</v>
      </c>
      <c r="N60" s="57" t="str">
        <f t="shared" si="5"/>
        <v>correcto</v>
      </c>
    </row>
    <row r="61" spans="1:14" ht="15.75" x14ac:dyDescent="0.25">
      <c r="A61" s="35" t="s">
        <v>93</v>
      </c>
      <c r="B61" s="56">
        <v>7461706</v>
      </c>
      <c r="C61" s="56">
        <v>125287</v>
      </c>
      <c r="D61" s="56">
        <v>134536</v>
      </c>
      <c r="E61" s="56">
        <v>0</v>
      </c>
      <c r="F61" s="56">
        <v>0</v>
      </c>
      <c r="G61" s="56">
        <v>5132222</v>
      </c>
      <c r="H61" s="56">
        <v>90014</v>
      </c>
      <c r="I61" s="56">
        <v>70516</v>
      </c>
      <c r="J61" s="56">
        <v>837150</v>
      </c>
      <c r="K61" s="56">
        <v>465775</v>
      </c>
      <c r="L61" s="56">
        <v>190838</v>
      </c>
      <c r="M61" s="56">
        <v>415368</v>
      </c>
      <c r="N61" s="57" t="str">
        <f t="shared" si="5"/>
        <v>correcto</v>
      </c>
    </row>
    <row r="62" spans="1:14" ht="15.75" x14ac:dyDescent="0.25">
      <c r="A62" s="35" t="s">
        <v>94</v>
      </c>
      <c r="B62" s="56">
        <v>3907768</v>
      </c>
      <c r="C62" s="56">
        <v>581301</v>
      </c>
      <c r="D62" s="56">
        <v>839898</v>
      </c>
      <c r="E62" s="56">
        <v>0</v>
      </c>
      <c r="F62" s="56">
        <v>0</v>
      </c>
      <c r="G62" s="56">
        <v>1794648</v>
      </c>
      <c r="H62" s="56">
        <v>14487</v>
      </c>
      <c r="I62" s="56">
        <v>35610</v>
      </c>
      <c r="J62" s="56">
        <v>233623</v>
      </c>
      <c r="K62" s="56">
        <v>156202</v>
      </c>
      <c r="L62" s="56">
        <v>72651</v>
      </c>
      <c r="M62" s="56">
        <v>179348</v>
      </c>
      <c r="N62" s="57" t="str">
        <f t="shared" si="5"/>
        <v>correcto</v>
      </c>
    </row>
    <row r="63" spans="1:14" ht="15.75" x14ac:dyDescent="0.25">
      <c r="A63" s="35" t="s">
        <v>95</v>
      </c>
      <c r="B63" s="56">
        <v>7059306</v>
      </c>
      <c r="C63" s="56">
        <v>4350413</v>
      </c>
      <c r="D63" s="56">
        <v>520486</v>
      </c>
      <c r="E63" s="56">
        <v>0</v>
      </c>
      <c r="F63" s="56">
        <v>0</v>
      </c>
      <c r="G63" s="56">
        <v>154714</v>
      </c>
      <c r="H63" s="56">
        <v>38049</v>
      </c>
      <c r="I63" s="56">
        <v>240928</v>
      </c>
      <c r="J63" s="56">
        <v>622996</v>
      </c>
      <c r="K63" s="56">
        <v>402642</v>
      </c>
      <c r="L63" s="56">
        <v>260355</v>
      </c>
      <c r="M63" s="56">
        <v>468723</v>
      </c>
      <c r="N63" s="57" t="str">
        <f t="shared" si="5"/>
        <v>correcto</v>
      </c>
    </row>
    <row r="64" spans="1:14" ht="15.75" x14ac:dyDescent="0.25">
      <c r="A64" s="35" t="s">
        <v>96</v>
      </c>
      <c r="B64" s="56">
        <v>2724451</v>
      </c>
      <c r="C64" s="56">
        <v>872904</v>
      </c>
      <c r="D64" s="56">
        <v>1184410</v>
      </c>
      <c r="E64" s="56">
        <v>0</v>
      </c>
      <c r="F64" s="56">
        <v>0</v>
      </c>
      <c r="G64" s="56">
        <v>6192</v>
      </c>
      <c r="H64" s="56">
        <v>15377</v>
      </c>
      <c r="I64" s="56">
        <v>17629</v>
      </c>
      <c r="J64" s="56">
        <v>155749</v>
      </c>
      <c r="K64" s="56">
        <v>188690</v>
      </c>
      <c r="L64" s="56">
        <v>114035</v>
      </c>
      <c r="M64" s="56">
        <v>169465</v>
      </c>
      <c r="N64" s="57" t="str">
        <f t="shared" si="5"/>
        <v>correcto</v>
      </c>
    </row>
    <row r="65" spans="1:14" ht="15.75" x14ac:dyDescent="0.25">
      <c r="A65" s="35" t="s">
        <v>97</v>
      </c>
      <c r="B65" s="56">
        <v>4138573</v>
      </c>
      <c r="C65" s="56">
        <v>1796203</v>
      </c>
      <c r="D65" s="56">
        <v>732167</v>
      </c>
      <c r="E65" s="56">
        <v>0</v>
      </c>
      <c r="F65" s="56">
        <v>0</v>
      </c>
      <c r="G65" s="56">
        <v>31261</v>
      </c>
      <c r="H65" s="56">
        <v>16775</v>
      </c>
      <c r="I65" s="56">
        <v>11753</v>
      </c>
      <c r="J65" s="56">
        <v>330966</v>
      </c>
      <c r="K65" s="56">
        <v>777279</v>
      </c>
      <c r="L65" s="56">
        <v>138282</v>
      </c>
      <c r="M65" s="56">
        <v>303887</v>
      </c>
      <c r="N65" s="57" t="str">
        <f>+IF(+SUM(C65:M65)=B65,"correcto","ERROR")</f>
        <v>correcto</v>
      </c>
    </row>
    <row r="66" spans="1:14" ht="15.75" x14ac:dyDescent="0.25">
      <c r="A66" s="35" t="s">
        <v>98</v>
      </c>
      <c r="B66" s="56">
        <v>2482568</v>
      </c>
      <c r="C66" s="56">
        <v>786392</v>
      </c>
      <c r="D66" s="56">
        <v>642886</v>
      </c>
      <c r="E66" s="56">
        <v>0</v>
      </c>
      <c r="F66" s="56">
        <v>0</v>
      </c>
      <c r="G66" s="56">
        <v>12513</v>
      </c>
      <c r="H66" s="56">
        <v>19835</v>
      </c>
      <c r="I66" s="56">
        <v>88144</v>
      </c>
      <c r="J66" s="56">
        <v>330966</v>
      </c>
      <c r="K66" s="56">
        <v>259397</v>
      </c>
      <c r="L66" s="56">
        <v>125572</v>
      </c>
      <c r="M66" s="56">
        <v>216863</v>
      </c>
      <c r="N66" s="57" t="str">
        <f>+IF(+SUM(C66:M66)=B66,"correcto","ERROR")</f>
        <v>correcto</v>
      </c>
    </row>
    <row r="67" spans="1:14" ht="15.75" x14ac:dyDescent="0.25">
      <c r="A67" s="35" t="s">
        <v>99</v>
      </c>
      <c r="B67" s="56">
        <v>1309146</v>
      </c>
      <c r="C67" s="56">
        <v>241777</v>
      </c>
      <c r="D67" s="56">
        <v>819646</v>
      </c>
      <c r="E67" s="56">
        <v>0</v>
      </c>
      <c r="F67" s="56">
        <v>0</v>
      </c>
      <c r="G67" s="56">
        <v>516</v>
      </c>
      <c r="H67" s="56">
        <v>4657</v>
      </c>
      <c r="I67" s="56">
        <v>5876</v>
      </c>
      <c r="J67" s="56">
        <v>58406</v>
      </c>
      <c r="K67" s="56">
        <v>72764</v>
      </c>
      <c r="L67" s="56">
        <v>23556</v>
      </c>
      <c r="M67" s="56">
        <v>81948</v>
      </c>
      <c r="N67" s="57" t="str">
        <f t="shared" si="5"/>
        <v>correcto</v>
      </c>
    </row>
    <row r="68" spans="1:14" ht="15.75" x14ac:dyDescent="0.25">
      <c r="A68" s="35" t="s">
        <v>100</v>
      </c>
      <c r="B68" s="56">
        <v>3636204</v>
      </c>
      <c r="C68" s="56">
        <v>868638</v>
      </c>
      <c r="D68" s="56">
        <v>1847439</v>
      </c>
      <c r="E68" s="56">
        <v>0</v>
      </c>
      <c r="F68" s="56">
        <v>0</v>
      </c>
      <c r="G68" s="56">
        <v>7568</v>
      </c>
      <c r="H68" s="56">
        <v>15232</v>
      </c>
      <c r="I68" s="56">
        <v>35258</v>
      </c>
      <c r="J68" s="56">
        <v>253092</v>
      </c>
      <c r="K68" s="56">
        <v>256386</v>
      </c>
      <c r="L68" s="56">
        <v>103381</v>
      </c>
      <c r="M68" s="56">
        <v>249210</v>
      </c>
      <c r="N68" s="57" t="str">
        <f t="shared" si="5"/>
        <v>correcto</v>
      </c>
    </row>
    <row r="69" spans="1:14" ht="15.75" x14ac:dyDescent="0.25">
      <c r="A69" s="35" t="s">
        <v>101</v>
      </c>
      <c r="B69" s="56">
        <v>1295541</v>
      </c>
      <c r="C69" s="56">
        <v>103572</v>
      </c>
      <c r="D69" s="56">
        <v>572794</v>
      </c>
      <c r="E69" s="56">
        <v>0</v>
      </c>
      <c r="F69" s="56">
        <v>0</v>
      </c>
      <c r="G69" s="56">
        <v>57018</v>
      </c>
      <c r="H69" s="56">
        <v>17740</v>
      </c>
      <c r="I69" s="56">
        <v>76392</v>
      </c>
      <c r="J69" s="56">
        <v>136280</v>
      </c>
      <c r="K69" s="56">
        <v>129163</v>
      </c>
      <c r="L69" s="56">
        <v>69171</v>
      </c>
      <c r="M69" s="56">
        <v>133411</v>
      </c>
      <c r="N69" s="57" t="str">
        <f t="shared" si="5"/>
        <v>correcto</v>
      </c>
    </row>
    <row r="70" spans="1:14" ht="15.75" x14ac:dyDescent="0.25">
      <c r="A70" s="35" t="s">
        <v>102</v>
      </c>
      <c r="B70" s="56">
        <v>6365076</v>
      </c>
      <c r="C70" s="56">
        <v>15566</v>
      </c>
      <c r="D70" s="56">
        <v>685921</v>
      </c>
      <c r="E70" s="56">
        <v>764</v>
      </c>
      <c r="F70" s="56">
        <v>0</v>
      </c>
      <c r="G70" s="56">
        <v>16555</v>
      </c>
      <c r="H70" s="56">
        <v>40965</v>
      </c>
      <c r="I70" s="56">
        <v>3807841</v>
      </c>
      <c r="J70" s="56">
        <v>1148648</v>
      </c>
      <c r="K70" s="56">
        <v>180814</v>
      </c>
      <c r="L70" s="56">
        <v>202240</v>
      </c>
      <c r="M70" s="56">
        <v>265762</v>
      </c>
      <c r="N70" s="57" t="str">
        <f t="shared" si="5"/>
        <v>correcto</v>
      </c>
    </row>
    <row r="71" spans="1:14" ht="15.75" x14ac:dyDescent="0.25">
      <c r="A71" s="35" t="s">
        <v>103</v>
      </c>
      <c r="B71" s="56">
        <v>7518917</v>
      </c>
      <c r="C71" s="56">
        <v>368890</v>
      </c>
      <c r="D71" s="56">
        <v>994795</v>
      </c>
      <c r="E71" s="56">
        <v>0</v>
      </c>
      <c r="F71" s="56">
        <v>1198</v>
      </c>
      <c r="G71" s="56">
        <v>9417</v>
      </c>
      <c r="H71" s="56">
        <v>76715</v>
      </c>
      <c r="I71" s="56">
        <v>3831346</v>
      </c>
      <c r="J71" s="56">
        <v>1129179</v>
      </c>
      <c r="K71" s="56">
        <v>490293</v>
      </c>
      <c r="L71" s="56">
        <v>243972</v>
      </c>
      <c r="M71" s="56">
        <v>373112</v>
      </c>
      <c r="N71" s="57" t="str">
        <f t="shared" si="5"/>
        <v>correcto</v>
      </c>
    </row>
    <row r="72" spans="1:14" ht="15.75" x14ac:dyDescent="0.25">
      <c r="A72" s="35" t="s">
        <v>104</v>
      </c>
      <c r="B72" s="56">
        <v>1655428</v>
      </c>
      <c r="C72" s="56">
        <v>203882</v>
      </c>
      <c r="D72" s="56">
        <v>676610</v>
      </c>
      <c r="E72" s="56">
        <v>0</v>
      </c>
      <c r="F72" s="56">
        <v>0</v>
      </c>
      <c r="G72" s="56">
        <v>202573</v>
      </c>
      <c r="H72" s="56">
        <v>9239</v>
      </c>
      <c r="I72" s="56">
        <v>5876</v>
      </c>
      <c r="J72" s="56">
        <v>175218</v>
      </c>
      <c r="K72" s="56">
        <v>151422</v>
      </c>
      <c r="L72" s="56">
        <v>65209</v>
      </c>
      <c r="M72" s="56">
        <v>165399</v>
      </c>
      <c r="N72" s="57" t="str">
        <f t="shared" si="5"/>
        <v>correcto</v>
      </c>
    </row>
    <row r="73" spans="1:14" ht="15.75" x14ac:dyDescent="0.25">
      <c r="A73" s="35" t="s">
        <v>105</v>
      </c>
      <c r="B73" s="56">
        <v>5354383</v>
      </c>
      <c r="C73" s="56">
        <v>1225086</v>
      </c>
      <c r="D73" s="56">
        <v>2380316</v>
      </c>
      <c r="E73" s="56">
        <v>0</v>
      </c>
      <c r="F73" s="56">
        <v>0</v>
      </c>
      <c r="G73" s="56">
        <v>367994</v>
      </c>
      <c r="H73" s="56">
        <v>17388</v>
      </c>
      <c r="I73" s="56">
        <v>58763</v>
      </c>
      <c r="J73" s="56">
        <v>428309</v>
      </c>
      <c r="K73" s="56">
        <v>458889</v>
      </c>
      <c r="L73" s="56">
        <v>157803</v>
      </c>
      <c r="M73" s="56">
        <v>259835</v>
      </c>
      <c r="N73" s="57" t="str">
        <f t="shared" si="5"/>
        <v>correcto</v>
      </c>
    </row>
    <row r="74" spans="1:14" ht="15.75" x14ac:dyDescent="0.25">
      <c r="A74" s="35" t="s">
        <v>106</v>
      </c>
      <c r="B74" s="56">
        <v>63211397</v>
      </c>
      <c r="C74" s="56">
        <v>4638157</v>
      </c>
      <c r="D74" s="56">
        <v>678374</v>
      </c>
      <c r="E74" s="56">
        <v>8388619</v>
      </c>
      <c r="F74" s="56">
        <v>491244</v>
      </c>
      <c r="G74" s="56">
        <v>11679015</v>
      </c>
      <c r="H74" s="56">
        <v>526875</v>
      </c>
      <c r="I74" s="56">
        <v>5282792</v>
      </c>
      <c r="J74" s="56">
        <v>13316530</v>
      </c>
      <c r="K74" s="56">
        <v>7666779</v>
      </c>
      <c r="L74" s="56">
        <v>3088029</v>
      </c>
      <c r="M74" s="56">
        <v>7454983</v>
      </c>
      <c r="N74" s="57" t="str">
        <f t="shared" ref="N74:N130" si="6">+IF(+SUM(C74:M74)=B74,"correcto","ERROR")</f>
        <v>correcto</v>
      </c>
    </row>
    <row r="75" spans="1:14" ht="15.75" x14ac:dyDescent="0.25">
      <c r="A75" s="35" t="s">
        <v>107</v>
      </c>
      <c r="B75" s="56">
        <v>8303774</v>
      </c>
      <c r="C75" s="56">
        <v>40974</v>
      </c>
      <c r="D75" s="56">
        <v>358783</v>
      </c>
      <c r="E75" s="56">
        <v>0</v>
      </c>
      <c r="F75" s="56">
        <v>0</v>
      </c>
      <c r="G75" s="56">
        <v>4551550</v>
      </c>
      <c r="H75" s="56">
        <v>38591</v>
      </c>
      <c r="I75" s="56">
        <v>164536</v>
      </c>
      <c r="J75" s="56">
        <v>447778</v>
      </c>
      <c r="K75" s="56">
        <v>295781</v>
      </c>
      <c r="L75" s="56">
        <v>119283</v>
      </c>
      <c r="M75" s="56">
        <v>2286498</v>
      </c>
      <c r="N75" s="57" t="str">
        <f t="shared" si="6"/>
        <v>correcto</v>
      </c>
    </row>
    <row r="76" spans="1:14" ht="15.75" x14ac:dyDescent="0.25">
      <c r="A76" s="35" t="s">
        <v>108</v>
      </c>
      <c r="B76" s="56">
        <v>3866231</v>
      </c>
      <c r="C76" s="56">
        <v>1188602</v>
      </c>
      <c r="D76" s="56">
        <v>1074402</v>
      </c>
      <c r="E76" s="56">
        <v>0</v>
      </c>
      <c r="F76" s="56">
        <v>0</v>
      </c>
      <c r="G76" s="56">
        <v>11180</v>
      </c>
      <c r="H76" s="56">
        <v>8751</v>
      </c>
      <c r="I76" s="56">
        <v>23505</v>
      </c>
      <c r="J76" s="56">
        <v>447778</v>
      </c>
      <c r="K76" s="56">
        <v>592988</v>
      </c>
      <c r="L76" s="56">
        <v>127688</v>
      </c>
      <c r="M76" s="56">
        <v>391337</v>
      </c>
      <c r="N76" s="57" t="str">
        <f t="shared" si="6"/>
        <v>correcto</v>
      </c>
    </row>
    <row r="77" spans="1:14" ht="15.75" x14ac:dyDescent="0.25">
      <c r="A77" s="35" t="s">
        <v>109</v>
      </c>
      <c r="B77" s="56">
        <v>8389375</v>
      </c>
      <c r="C77" s="56">
        <v>2436027</v>
      </c>
      <c r="D77" s="56">
        <v>3332360</v>
      </c>
      <c r="E77" s="56">
        <v>0</v>
      </c>
      <c r="F77" s="56">
        <v>0</v>
      </c>
      <c r="G77" s="56">
        <v>397363</v>
      </c>
      <c r="H77" s="56">
        <v>26961</v>
      </c>
      <c r="I77" s="56">
        <v>11753</v>
      </c>
      <c r="J77" s="56">
        <v>642464</v>
      </c>
      <c r="K77" s="56">
        <v>866322</v>
      </c>
      <c r="L77" s="56">
        <v>179483</v>
      </c>
      <c r="M77" s="56">
        <v>496642</v>
      </c>
      <c r="N77" s="57" t="str">
        <f t="shared" si="6"/>
        <v>correcto</v>
      </c>
    </row>
    <row r="78" spans="1:14" ht="15.75" x14ac:dyDescent="0.25">
      <c r="A78" s="35" t="s">
        <v>110</v>
      </c>
      <c r="B78" s="56">
        <v>3567088</v>
      </c>
      <c r="C78" s="56">
        <v>1015513</v>
      </c>
      <c r="D78" s="56">
        <v>1236615</v>
      </c>
      <c r="E78" s="56">
        <v>0</v>
      </c>
      <c r="F78" s="56">
        <v>0</v>
      </c>
      <c r="G78" s="56">
        <v>10234</v>
      </c>
      <c r="H78" s="56">
        <v>16411</v>
      </c>
      <c r="I78" s="56">
        <v>58763</v>
      </c>
      <c r="J78" s="56">
        <v>311498</v>
      </c>
      <c r="K78" s="56">
        <v>418307</v>
      </c>
      <c r="L78" s="56">
        <v>135611</v>
      </c>
      <c r="M78" s="56">
        <v>364136</v>
      </c>
      <c r="N78" s="57" t="str">
        <f t="shared" si="6"/>
        <v>correcto</v>
      </c>
    </row>
    <row r="79" spans="1:14" ht="15.75" x14ac:dyDescent="0.25">
      <c r="A79" s="35" t="s">
        <v>111</v>
      </c>
      <c r="B79" s="56">
        <v>3615333</v>
      </c>
      <c r="C79" s="56">
        <v>1007102</v>
      </c>
      <c r="D79" s="56">
        <v>1541251</v>
      </c>
      <c r="E79" s="56">
        <v>4723</v>
      </c>
      <c r="F79" s="56">
        <v>0</v>
      </c>
      <c r="G79" s="56">
        <v>10234</v>
      </c>
      <c r="H79" s="56">
        <v>15123</v>
      </c>
      <c r="I79" s="56">
        <v>11753</v>
      </c>
      <c r="J79" s="56">
        <v>311498</v>
      </c>
      <c r="K79" s="56">
        <v>431087</v>
      </c>
      <c r="L79" s="56">
        <v>109458</v>
      </c>
      <c r="M79" s="56">
        <v>173104</v>
      </c>
      <c r="N79" s="57" t="str">
        <f t="shared" si="6"/>
        <v>correcto</v>
      </c>
    </row>
    <row r="80" spans="1:14" ht="15.75" x14ac:dyDescent="0.25">
      <c r="A80" s="35" t="s">
        <v>112</v>
      </c>
      <c r="B80" s="56">
        <v>2148811</v>
      </c>
      <c r="C80" s="56">
        <v>830662</v>
      </c>
      <c r="D80" s="56">
        <v>560873</v>
      </c>
      <c r="E80" s="56">
        <v>0</v>
      </c>
      <c r="F80" s="56">
        <v>0</v>
      </c>
      <c r="G80" s="56">
        <v>85097</v>
      </c>
      <c r="H80" s="56">
        <v>15867</v>
      </c>
      <c r="I80" s="56">
        <v>88144</v>
      </c>
      <c r="J80" s="56">
        <v>194686</v>
      </c>
      <c r="K80" s="56">
        <v>195792</v>
      </c>
      <c r="L80" s="56">
        <v>57152</v>
      </c>
      <c r="M80" s="56">
        <v>120538</v>
      </c>
      <c r="N80" s="57" t="str">
        <f t="shared" si="6"/>
        <v>correcto</v>
      </c>
    </row>
    <row r="81" spans="1:14" ht="15.75" x14ac:dyDescent="0.25">
      <c r="A81" s="35" t="s">
        <v>113</v>
      </c>
      <c r="B81" s="56">
        <v>8588796</v>
      </c>
      <c r="C81" s="56">
        <v>640961</v>
      </c>
      <c r="D81" s="56">
        <v>1887275</v>
      </c>
      <c r="E81" s="56">
        <v>0</v>
      </c>
      <c r="F81" s="56">
        <v>890230</v>
      </c>
      <c r="G81" s="56">
        <v>2609713</v>
      </c>
      <c r="H81" s="56">
        <v>26065</v>
      </c>
      <c r="I81" s="56">
        <v>129279</v>
      </c>
      <c r="J81" s="56">
        <v>467247</v>
      </c>
      <c r="K81" s="56">
        <v>1518742</v>
      </c>
      <c r="L81" s="56">
        <v>146534</v>
      </c>
      <c r="M81" s="56">
        <v>272750</v>
      </c>
      <c r="N81" s="57" t="str">
        <f t="shared" si="6"/>
        <v>correcto</v>
      </c>
    </row>
    <row r="82" spans="1:14" ht="15.75" x14ac:dyDescent="0.25">
      <c r="A82" s="35" t="s">
        <v>114</v>
      </c>
      <c r="B82" s="56">
        <v>10961948</v>
      </c>
      <c r="C82" s="56">
        <v>2005384</v>
      </c>
      <c r="D82" s="56">
        <v>1196646</v>
      </c>
      <c r="E82" s="56">
        <v>0</v>
      </c>
      <c r="F82" s="56">
        <v>0</v>
      </c>
      <c r="G82" s="56">
        <v>1953103</v>
      </c>
      <c r="H82" s="56">
        <v>113758</v>
      </c>
      <c r="I82" s="56">
        <v>270310</v>
      </c>
      <c r="J82" s="56">
        <v>1907924</v>
      </c>
      <c r="K82" s="56">
        <v>1324434</v>
      </c>
      <c r="L82" s="56">
        <v>544211</v>
      </c>
      <c r="M82" s="56">
        <v>1646178</v>
      </c>
      <c r="N82" s="57" t="str">
        <f t="shared" si="6"/>
        <v>correcto</v>
      </c>
    </row>
    <row r="83" spans="1:14" ht="15.75" x14ac:dyDescent="0.25">
      <c r="A83" s="35" t="s">
        <v>115</v>
      </c>
      <c r="B83" s="56">
        <v>78664520</v>
      </c>
      <c r="C83" s="56">
        <v>2868210</v>
      </c>
      <c r="D83" s="56">
        <v>352711</v>
      </c>
      <c r="E83" s="56">
        <v>0</v>
      </c>
      <c r="F83" s="56">
        <v>25161</v>
      </c>
      <c r="G83" s="56">
        <v>19118875</v>
      </c>
      <c r="H83" s="56">
        <v>1054982</v>
      </c>
      <c r="I83" s="56">
        <v>1057734</v>
      </c>
      <c r="J83" s="56">
        <v>9636962</v>
      </c>
      <c r="K83" s="56">
        <v>11065745</v>
      </c>
      <c r="L83" s="56">
        <v>4203097</v>
      </c>
      <c r="M83" s="56">
        <v>29281043</v>
      </c>
      <c r="N83" s="57" t="str">
        <f t="shared" si="6"/>
        <v>correcto</v>
      </c>
    </row>
    <row r="84" spans="1:14" ht="15.75" x14ac:dyDescent="0.25">
      <c r="A84" s="35" t="s">
        <v>116</v>
      </c>
      <c r="B84" s="56">
        <v>2631896</v>
      </c>
      <c r="C84" s="56">
        <v>318522</v>
      </c>
      <c r="D84" s="56">
        <v>1302018</v>
      </c>
      <c r="E84" s="56">
        <v>0</v>
      </c>
      <c r="F84" s="56">
        <v>0</v>
      </c>
      <c r="G84" s="56">
        <v>3053</v>
      </c>
      <c r="H84" s="56">
        <v>16496</v>
      </c>
      <c r="I84" s="56">
        <v>105773</v>
      </c>
      <c r="J84" s="56">
        <v>272560</v>
      </c>
      <c r="K84" s="56">
        <v>293155</v>
      </c>
      <c r="L84" s="56">
        <v>95324</v>
      </c>
      <c r="M84" s="56">
        <v>224995</v>
      </c>
      <c r="N84" s="57" t="str">
        <f t="shared" si="6"/>
        <v>correcto</v>
      </c>
    </row>
    <row r="85" spans="1:14" ht="15.75" x14ac:dyDescent="0.25">
      <c r="A85" s="35" t="s">
        <v>117</v>
      </c>
      <c r="B85" s="56">
        <v>3635238</v>
      </c>
      <c r="C85" s="56">
        <v>790888</v>
      </c>
      <c r="D85" s="56">
        <v>1124962</v>
      </c>
      <c r="E85" s="56">
        <v>0</v>
      </c>
      <c r="F85" s="56">
        <v>0</v>
      </c>
      <c r="G85" s="56">
        <v>63511</v>
      </c>
      <c r="H85" s="56">
        <v>27298</v>
      </c>
      <c r="I85" s="56">
        <v>29381</v>
      </c>
      <c r="J85" s="56">
        <v>545121</v>
      </c>
      <c r="K85" s="56">
        <v>475983</v>
      </c>
      <c r="L85" s="56">
        <v>164629</v>
      </c>
      <c r="M85" s="56">
        <v>413465</v>
      </c>
      <c r="N85" s="57" t="str">
        <f t="shared" si="6"/>
        <v>correcto</v>
      </c>
    </row>
    <row r="86" spans="1:14" ht="15.75" x14ac:dyDescent="0.25">
      <c r="A86" s="35" t="s">
        <v>118</v>
      </c>
      <c r="B86" s="56">
        <v>3614347</v>
      </c>
      <c r="C86" s="56">
        <v>777299</v>
      </c>
      <c r="D86" s="56">
        <v>1290252</v>
      </c>
      <c r="E86" s="56">
        <v>0</v>
      </c>
      <c r="F86" s="56">
        <v>0</v>
      </c>
      <c r="G86" s="56">
        <v>131107</v>
      </c>
      <c r="H86" s="56">
        <v>18851</v>
      </c>
      <c r="I86" s="56">
        <v>29381</v>
      </c>
      <c r="J86" s="56">
        <v>408841</v>
      </c>
      <c r="K86" s="56">
        <v>538206</v>
      </c>
      <c r="L86" s="56">
        <v>151726</v>
      </c>
      <c r="M86" s="56">
        <v>268684</v>
      </c>
      <c r="N86" s="57" t="str">
        <f t="shared" si="6"/>
        <v>correcto</v>
      </c>
    </row>
    <row r="87" spans="1:14" ht="15.75" x14ac:dyDescent="0.25">
      <c r="A87" s="35" t="s">
        <v>119</v>
      </c>
      <c r="B87" s="56">
        <v>7885032</v>
      </c>
      <c r="C87" s="56">
        <v>1317156</v>
      </c>
      <c r="D87" s="56">
        <v>2740946</v>
      </c>
      <c r="E87" s="56">
        <v>0</v>
      </c>
      <c r="F87" s="56">
        <v>0</v>
      </c>
      <c r="G87" s="56">
        <v>692601</v>
      </c>
      <c r="H87" s="56">
        <v>25284</v>
      </c>
      <c r="I87" s="56">
        <v>117526</v>
      </c>
      <c r="J87" s="56">
        <v>856619</v>
      </c>
      <c r="K87" s="56">
        <v>1136730</v>
      </c>
      <c r="L87" s="56">
        <v>325815</v>
      </c>
      <c r="M87" s="56">
        <v>672355</v>
      </c>
      <c r="N87" s="57" t="str">
        <f t="shared" si="6"/>
        <v>correcto</v>
      </c>
    </row>
    <row r="88" spans="1:14" ht="15.75" x14ac:dyDescent="0.25">
      <c r="A88" s="35" t="s">
        <v>120</v>
      </c>
      <c r="B88" s="56">
        <v>10028980</v>
      </c>
      <c r="C88" s="56">
        <v>5112547</v>
      </c>
      <c r="D88" s="56">
        <v>1640389</v>
      </c>
      <c r="E88" s="56">
        <v>563477</v>
      </c>
      <c r="F88" s="56">
        <v>95852</v>
      </c>
      <c r="G88" s="56">
        <v>454080</v>
      </c>
      <c r="H88" s="56">
        <v>14749</v>
      </c>
      <c r="I88" s="56">
        <v>293815</v>
      </c>
      <c r="J88" s="56">
        <v>564590</v>
      </c>
      <c r="K88" s="56">
        <v>843605</v>
      </c>
      <c r="L88" s="56">
        <v>148167</v>
      </c>
      <c r="M88" s="56">
        <v>297709</v>
      </c>
      <c r="N88" s="57" t="str">
        <f t="shared" si="6"/>
        <v>correcto</v>
      </c>
    </row>
    <row r="89" spans="1:14" ht="15.75" x14ac:dyDescent="0.25">
      <c r="A89" s="35" t="s">
        <v>121</v>
      </c>
      <c r="B89" s="56">
        <v>4855140</v>
      </c>
      <c r="C89" s="56">
        <v>432153</v>
      </c>
      <c r="D89" s="56">
        <v>1276648</v>
      </c>
      <c r="E89" s="56">
        <v>0</v>
      </c>
      <c r="F89" s="56">
        <v>0</v>
      </c>
      <c r="G89" s="56">
        <v>1128793</v>
      </c>
      <c r="H89" s="56">
        <v>26357</v>
      </c>
      <c r="I89" s="56">
        <v>82268</v>
      </c>
      <c r="J89" s="56">
        <v>661933</v>
      </c>
      <c r="K89" s="56">
        <v>587318</v>
      </c>
      <c r="L89" s="56">
        <v>194877</v>
      </c>
      <c r="M89" s="56">
        <v>464793</v>
      </c>
      <c r="N89" s="57" t="str">
        <f t="shared" si="6"/>
        <v>correcto</v>
      </c>
    </row>
    <row r="90" spans="1:14" ht="15.75" x14ac:dyDescent="0.25">
      <c r="A90" s="35" t="s">
        <v>122</v>
      </c>
      <c r="B90" s="56">
        <v>11441657</v>
      </c>
      <c r="C90" s="56">
        <v>385836</v>
      </c>
      <c r="D90" s="56">
        <v>756677</v>
      </c>
      <c r="E90" s="56">
        <v>0</v>
      </c>
      <c r="F90" s="56">
        <v>0</v>
      </c>
      <c r="G90" s="56">
        <v>6254178</v>
      </c>
      <c r="H90" s="56">
        <v>128543</v>
      </c>
      <c r="I90" s="56">
        <v>458351</v>
      </c>
      <c r="J90" s="56">
        <v>1518552</v>
      </c>
      <c r="K90" s="56">
        <v>851894</v>
      </c>
      <c r="L90" s="56">
        <v>303143</v>
      </c>
      <c r="M90" s="56">
        <v>784483</v>
      </c>
      <c r="N90" s="57" t="str">
        <f t="shared" si="6"/>
        <v>correcto</v>
      </c>
    </row>
    <row r="91" spans="1:14" ht="15.75" x14ac:dyDescent="0.25">
      <c r="A91" s="35" t="s">
        <v>123</v>
      </c>
      <c r="B91" s="56">
        <v>5354376</v>
      </c>
      <c r="C91" s="56">
        <v>327584</v>
      </c>
      <c r="D91" s="56">
        <v>1231723</v>
      </c>
      <c r="E91" s="56">
        <v>0</v>
      </c>
      <c r="F91" s="56">
        <v>148571</v>
      </c>
      <c r="G91" s="56">
        <v>2172661</v>
      </c>
      <c r="H91" s="56">
        <v>21057</v>
      </c>
      <c r="I91" s="56">
        <v>29381</v>
      </c>
      <c r="J91" s="56">
        <v>330966</v>
      </c>
      <c r="K91" s="56">
        <v>630726</v>
      </c>
      <c r="L91" s="56">
        <v>114438</v>
      </c>
      <c r="M91" s="56">
        <v>347269</v>
      </c>
      <c r="N91" s="57" t="str">
        <f t="shared" si="6"/>
        <v>correcto</v>
      </c>
    </row>
    <row r="92" spans="1:14" ht="15.75" x14ac:dyDescent="0.25">
      <c r="A92" s="35" t="s">
        <v>124</v>
      </c>
      <c r="B92" s="56">
        <v>2174892</v>
      </c>
      <c r="C92" s="56">
        <v>393759</v>
      </c>
      <c r="D92" s="56">
        <v>924888</v>
      </c>
      <c r="E92" s="56">
        <v>0</v>
      </c>
      <c r="F92" s="56">
        <v>0</v>
      </c>
      <c r="G92" s="56">
        <v>645</v>
      </c>
      <c r="H92" s="56">
        <v>36070</v>
      </c>
      <c r="I92" s="56">
        <v>41134</v>
      </c>
      <c r="J92" s="56">
        <v>292029</v>
      </c>
      <c r="K92" s="56">
        <v>187765</v>
      </c>
      <c r="L92" s="56">
        <v>87266</v>
      </c>
      <c r="M92" s="56">
        <v>211336</v>
      </c>
      <c r="N92" s="57" t="str">
        <f t="shared" si="6"/>
        <v>correcto</v>
      </c>
    </row>
    <row r="93" spans="1:14" ht="15.75" x14ac:dyDescent="0.25">
      <c r="A93" s="35" t="s">
        <v>125</v>
      </c>
      <c r="B93" s="56">
        <v>1679771</v>
      </c>
      <c r="C93" s="56">
        <v>12207</v>
      </c>
      <c r="D93" s="56">
        <v>880543</v>
      </c>
      <c r="E93" s="56">
        <v>0</v>
      </c>
      <c r="F93" s="56">
        <v>0</v>
      </c>
      <c r="G93" s="56">
        <v>25714</v>
      </c>
      <c r="H93" s="56">
        <v>19711</v>
      </c>
      <c r="I93" s="56">
        <v>99897</v>
      </c>
      <c r="J93" s="56">
        <v>253092</v>
      </c>
      <c r="K93" s="56">
        <v>136517</v>
      </c>
      <c r="L93" s="56">
        <v>88151</v>
      </c>
      <c r="M93" s="56">
        <v>163939</v>
      </c>
      <c r="N93" s="57" t="str">
        <f t="shared" si="6"/>
        <v>correcto</v>
      </c>
    </row>
    <row r="94" spans="1:14" ht="15.75" x14ac:dyDescent="0.25">
      <c r="A94" s="35" t="s">
        <v>126</v>
      </c>
      <c r="B94" s="56">
        <v>3727649</v>
      </c>
      <c r="C94" s="56">
        <v>531462</v>
      </c>
      <c r="D94" s="56">
        <v>1194883</v>
      </c>
      <c r="E94" s="56">
        <v>0</v>
      </c>
      <c r="F94" s="56">
        <v>0</v>
      </c>
      <c r="G94" s="56">
        <v>1082826</v>
      </c>
      <c r="H94" s="56">
        <v>15701</v>
      </c>
      <c r="I94" s="56">
        <v>94021</v>
      </c>
      <c r="J94" s="56">
        <v>253092</v>
      </c>
      <c r="K94" s="56">
        <v>283536</v>
      </c>
      <c r="L94" s="56">
        <v>91362</v>
      </c>
      <c r="M94" s="56">
        <v>180766</v>
      </c>
      <c r="N94" s="57" t="str">
        <f t="shared" si="6"/>
        <v>correcto</v>
      </c>
    </row>
    <row r="95" spans="1:14" ht="15.75" x14ac:dyDescent="0.25">
      <c r="A95" s="35" t="s">
        <v>127</v>
      </c>
      <c r="B95" s="56">
        <v>8248886</v>
      </c>
      <c r="C95" s="56">
        <v>519098</v>
      </c>
      <c r="D95" s="56">
        <v>983356</v>
      </c>
      <c r="E95" s="56">
        <v>0</v>
      </c>
      <c r="F95" s="56">
        <v>0</v>
      </c>
      <c r="G95" s="56">
        <v>3233815</v>
      </c>
      <c r="H95" s="56">
        <v>57468</v>
      </c>
      <c r="I95" s="56">
        <v>41134</v>
      </c>
      <c r="J95" s="56">
        <v>992899</v>
      </c>
      <c r="K95" s="56">
        <v>806023</v>
      </c>
      <c r="L95" s="56">
        <v>332722</v>
      </c>
      <c r="M95" s="56">
        <v>1282371</v>
      </c>
      <c r="N95" s="57" t="str">
        <f t="shared" si="6"/>
        <v>correcto</v>
      </c>
    </row>
    <row r="96" spans="1:14" ht="15.75" x14ac:dyDescent="0.25">
      <c r="A96" s="35" t="s">
        <v>128</v>
      </c>
      <c r="B96" s="56">
        <v>2414011</v>
      </c>
      <c r="C96" s="56">
        <v>276248</v>
      </c>
      <c r="D96" s="56">
        <v>1039206</v>
      </c>
      <c r="E96" s="56">
        <v>0</v>
      </c>
      <c r="F96" s="56">
        <v>0</v>
      </c>
      <c r="G96" s="56">
        <v>220117</v>
      </c>
      <c r="H96" s="56">
        <v>21630</v>
      </c>
      <c r="I96" s="56">
        <v>52887</v>
      </c>
      <c r="J96" s="56">
        <v>292029</v>
      </c>
      <c r="K96" s="56">
        <v>213071</v>
      </c>
      <c r="L96" s="56">
        <v>112804</v>
      </c>
      <c r="M96" s="56">
        <v>186019</v>
      </c>
      <c r="N96" s="57" t="str">
        <f t="shared" si="6"/>
        <v>correcto</v>
      </c>
    </row>
    <row r="97" spans="1:14" ht="15.75" x14ac:dyDescent="0.25">
      <c r="A97" s="35" t="s">
        <v>129</v>
      </c>
      <c r="B97" s="56">
        <v>2903368</v>
      </c>
      <c r="C97" s="56">
        <v>626148</v>
      </c>
      <c r="D97" s="56">
        <v>1167612</v>
      </c>
      <c r="E97" s="56">
        <v>0</v>
      </c>
      <c r="F97" s="56">
        <v>0</v>
      </c>
      <c r="G97" s="56">
        <v>314158</v>
      </c>
      <c r="H97" s="56">
        <v>4991</v>
      </c>
      <c r="I97" s="56">
        <v>17629</v>
      </c>
      <c r="J97" s="56">
        <v>253092</v>
      </c>
      <c r="K97" s="56">
        <v>227650</v>
      </c>
      <c r="L97" s="56">
        <v>106112</v>
      </c>
      <c r="M97" s="56">
        <v>185976</v>
      </c>
      <c r="N97" s="57" t="str">
        <f t="shared" si="6"/>
        <v>correcto</v>
      </c>
    </row>
    <row r="98" spans="1:14" ht="15.75" x14ac:dyDescent="0.25">
      <c r="A98" s="35" t="s">
        <v>130</v>
      </c>
      <c r="B98" s="56">
        <v>13829941</v>
      </c>
      <c r="C98" s="56">
        <v>2226185</v>
      </c>
      <c r="D98" s="56">
        <v>1318387</v>
      </c>
      <c r="E98" s="56">
        <v>0</v>
      </c>
      <c r="F98" s="56">
        <v>165346</v>
      </c>
      <c r="G98" s="56">
        <v>1398532</v>
      </c>
      <c r="H98" s="56">
        <v>231586</v>
      </c>
      <c r="I98" s="56">
        <v>605259</v>
      </c>
      <c r="J98" s="56">
        <v>1907924</v>
      </c>
      <c r="K98" s="56">
        <v>1911997</v>
      </c>
      <c r="L98" s="56">
        <v>937451</v>
      </c>
      <c r="M98" s="56">
        <v>3127274</v>
      </c>
      <c r="N98" s="57" t="str">
        <f t="shared" si="6"/>
        <v>correcto</v>
      </c>
    </row>
    <row r="99" spans="1:14" ht="15.75" x14ac:dyDescent="0.25">
      <c r="A99" s="35" t="s">
        <v>131</v>
      </c>
      <c r="B99" s="56">
        <v>7105264</v>
      </c>
      <c r="C99" s="56">
        <v>1183484</v>
      </c>
      <c r="D99" s="56">
        <v>2083628</v>
      </c>
      <c r="E99" s="56">
        <v>0</v>
      </c>
      <c r="F99" s="56">
        <v>0</v>
      </c>
      <c r="G99" s="56">
        <v>637948</v>
      </c>
      <c r="H99" s="56">
        <v>77607</v>
      </c>
      <c r="I99" s="56">
        <v>52887</v>
      </c>
      <c r="J99" s="56">
        <v>934493</v>
      </c>
      <c r="K99" s="56">
        <v>1165969</v>
      </c>
      <c r="L99" s="56">
        <v>339911</v>
      </c>
      <c r="M99" s="56">
        <v>629337</v>
      </c>
      <c r="N99" s="57" t="str">
        <f t="shared" si="6"/>
        <v>correcto</v>
      </c>
    </row>
    <row r="100" spans="1:14" ht="15.75" x14ac:dyDescent="0.25">
      <c r="A100" s="35" t="s">
        <v>132</v>
      </c>
      <c r="B100" s="56">
        <v>29434583</v>
      </c>
      <c r="C100" s="56">
        <v>995521</v>
      </c>
      <c r="D100" s="56">
        <v>2554744</v>
      </c>
      <c r="E100" s="56">
        <v>0</v>
      </c>
      <c r="F100" s="56">
        <v>4295389</v>
      </c>
      <c r="G100" s="56">
        <v>12206367</v>
      </c>
      <c r="H100" s="56">
        <v>324457</v>
      </c>
      <c r="I100" s="56">
        <v>834435</v>
      </c>
      <c r="J100" s="56">
        <v>2414108</v>
      </c>
      <c r="K100" s="56">
        <v>3886083</v>
      </c>
      <c r="L100" s="56">
        <v>536155</v>
      </c>
      <c r="M100" s="56">
        <v>1387324</v>
      </c>
      <c r="N100" s="57" t="str">
        <f t="shared" si="6"/>
        <v>correcto</v>
      </c>
    </row>
    <row r="101" spans="1:14" ht="15.75" x14ac:dyDescent="0.25">
      <c r="A101" s="35" t="s">
        <v>133</v>
      </c>
      <c r="B101" s="56">
        <v>5118748</v>
      </c>
      <c r="C101" s="56">
        <v>1615887</v>
      </c>
      <c r="D101" s="56">
        <v>1714926</v>
      </c>
      <c r="E101" s="56">
        <v>0</v>
      </c>
      <c r="F101" s="56">
        <v>52719</v>
      </c>
      <c r="G101" s="56">
        <v>13717</v>
      </c>
      <c r="H101" s="56">
        <v>11060</v>
      </c>
      <c r="I101" s="56">
        <v>129279</v>
      </c>
      <c r="J101" s="56">
        <v>564590</v>
      </c>
      <c r="K101" s="56">
        <v>518142</v>
      </c>
      <c r="L101" s="56">
        <v>155072</v>
      </c>
      <c r="M101" s="56">
        <v>343356</v>
      </c>
      <c r="N101" s="57" t="str">
        <f t="shared" si="6"/>
        <v>correcto</v>
      </c>
    </row>
    <row r="102" spans="1:14" ht="15.75" x14ac:dyDescent="0.25">
      <c r="A102" s="35" t="s">
        <v>134</v>
      </c>
      <c r="B102" s="56">
        <v>7162485</v>
      </c>
      <c r="C102" s="56">
        <v>1865733</v>
      </c>
      <c r="D102" s="56">
        <v>1858776</v>
      </c>
      <c r="E102" s="56">
        <v>0</v>
      </c>
      <c r="F102" s="56">
        <v>0</v>
      </c>
      <c r="G102" s="56">
        <v>96406</v>
      </c>
      <c r="H102" s="56">
        <v>67536</v>
      </c>
      <c r="I102" s="56">
        <v>340825</v>
      </c>
      <c r="J102" s="56">
        <v>1012368</v>
      </c>
      <c r="K102" s="56">
        <v>761004</v>
      </c>
      <c r="L102" s="56">
        <v>372488</v>
      </c>
      <c r="M102" s="56">
        <v>787349</v>
      </c>
      <c r="N102" s="57" t="str">
        <f t="shared" si="6"/>
        <v>correcto</v>
      </c>
    </row>
    <row r="103" spans="1:14" ht="15.75" x14ac:dyDescent="0.25">
      <c r="A103" s="35" t="s">
        <v>135</v>
      </c>
      <c r="B103" s="56">
        <v>3239192</v>
      </c>
      <c r="C103" s="56">
        <v>761056</v>
      </c>
      <c r="D103" s="56">
        <v>1163140</v>
      </c>
      <c r="E103" s="56">
        <v>0</v>
      </c>
      <c r="F103" s="56">
        <v>0</v>
      </c>
      <c r="G103" s="56">
        <v>283198</v>
      </c>
      <c r="H103" s="56">
        <v>15862</v>
      </c>
      <c r="I103" s="56">
        <v>23505</v>
      </c>
      <c r="J103" s="56">
        <v>292029</v>
      </c>
      <c r="K103" s="56">
        <v>380881</v>
      </c>
      <c r="L103" s="56">
        <v>86036</v>
      </c>
      <c r="M103" s="56">
        <v>233485</v>
      </c>
      <c r="N103" s="57" t="str">
        <f t="shared" si="6"/>
        <v>correcto</v>
      </c>
    </row>
    <row r="104" spans="1:14" ht="15.75" x14ac:dyDescent="0.25">
      <c r="A104" s="35" t="s">
        <v>136</v>
      </c>
      <c r="B104" s="56">
        <v>16065198</v>
      </c>
      <c r="C104" s="56">
        <v>3917445</v>
      </c>
      <c r="D104" s="56">
        <v>1233978</v>
      </c>
      <c r="E104" s="56">
        <v>0</v>
      </c>
      <c r="F104" s="56">
        <v>0</v>
      </c>
      <c r="G104" s="56">
        <v>3193008</v>
      </c>
      <c r="H104" s="56">
        <v>149028</v>
      </c>
      <c r="I104" s="56">
        <v>946084</v>
      </c>
      <c r="J104" s="56">
        <v>1966330</v>
      </c>
      <c r="K104" s="56">
        <v>1834585</v>
      </c>
      <c r="L104" s="56">
        <v>680896</v>
      </c>
      <c r="M104" s="56">
        <v>2143844</v>
      </c>
      <c r="N104" s="57" t="str">
        <f t="shared" si="6"/>
        <v>correcto</v>
      </c>
    </row>
    <row r="105" spans="1:14" ht="15.75" x14ac:dyDescent="0.25">
      <c r="A105" s="35" t="s">
        <v>137</v>
      </c>
      <c r="B105" s="56">
        <v>1350190</v>
      </c>
      <c r="C105" s="56">
        <v>153751</v>
      </c>
      <c r="D105" s="56">
        <v>984312</v>
      </c>
      <c r="E105" s="56">
        <v>0</v>
      </c>
      <c r="F105" s="56">
        <v>0</v>
      </c>
      <c r="G105" s="56">
        <v>430</v>
      </c>
      <c r="H105" s="56">
        <v>1730</v>
      </c>
      <c r="I105" s="56">
        <v>5876</v>
      </c>
      <c r="J105" s="56">
        <v>58406</v>
      </c>
      <c r="K105" s="56">
        <v>52236</v>
      </c>
      <c r="L105" s="56">
        <v>18846</v>
      </c>
      <c r="M105" s="56">
        <v>74603</v>
      </c>
      <c r="N105" s="57" t="str">
        <f t="shared" si="6"/>
        <v>correcto</v>
      </c>
    </row>
    <row r="106" spans="1:14" ht="15.75" x14ac:dyDescent="0.25">
      <c r="A106" s="35" t="s">
        <v>138</v>
      </c>
      <c r="B106" s="56">
        <v>10405265</v>
      </c>
      <c r="C106" s="56">
        <v>187414</v>
      </c>
      <c r="D106" s="56">
        <v>807748</v>
      </c>
      <c r="E106" s="56">
        <v>0</v>
      </c>
      <c r="F106" s="56">
        <v>2396</v>
      </c>
      <c r="G106" s="56">
        <v>7032435</v>
      </c>
      <c r="H106" s="56">
        <v>34359</v>
      </c>
      <c r="I106" s="56">
        <v>58763</v>
      </c>
      <c r="J106" s="56">
        <v>992899</v>
      </c>
      <c r="K106" s="56">
        <v>507923</v>
      </c>
      <c r="L106" s="56">
        <v>199030</v>
      </c>
      <c r="M106" s="56">
        <v>582298</v>
      </c>
      <c r="N106" s="57" t="str">
        <f t="shared" si="6"/>
        <v>correcto</v>
      </c>
    </row>
    <row r="107" spans="1:14" ht="15.75" x14ac:dyDescent="0.25">
      <c r="A107" s="35" t="s">
        <v>139</v>
      </c>
      <c r="B107" s="56">
        <v>5092341</v>
      </c>
      <c r="C107" s="56">
        <v>1631637</v>
      </c>
      <c r="D107" s="56">
        <v>1475651</v>
      </c>
      <c r="E107" s="56">
        <v>0</v>
      </c>
      <c r="F107" s="56">
        <v>0</v>
      </c>
      <c r="G107" s="56">
        <v>4644</v>
      </c>
      <c r="H107" s="56">
        <v>14619</v>
      </c>
      <c r="I107" s="56">
        <v>29381</v>
      </c>
      <c r="J107" s="56">
        <v>486715</v>
      </c>
      <c r="K107" s="56">
        <v>777160</v>
      </c>
      <c r="L107" s="56">
        <v>173302</v>
      </c>
      <c r="M107" s="56">
        <v>499232</v>
      </c>
      <c r="N107" s="57" t="str">
        <f t="shared" si="6"/>
        <v>correcto</v>
      </c>
    </row>
    <row r="108" spans="1:14" ht="15.75" x14ac:dyDescent="0.25">
      <c r="A108" s="35" t="s">
        <v>140</v>
      </c>
      <c r="B108" s="56">
        <v>42125282</v>
      </c>
      <c r="C108" s="56">
        <v>1479554</v>
      </c>
      <c r="D108" s="56">
        <v>240121</v>
      </c>
      <c r="E108" s="56">
        <v>5889</v>
      </c>
      <c r="F108" s="56">
        <v>0</v>
      </c>
      <c r="G108" s="56">
        <v>38801093</v>
      </c>
      <c r="H108" s="56">
        <v>20363</v>
      </c>
      <c r="I108" s="56">
        <v>164536</v>
      </c>
      <c r="J108" s="56">
        <v>408841</v>
      </c>
      <c r="K108" s="56">
        <v>519471</v>
      </c>
      <c r="L108" s="56">
        <v>122361</v>
      </c>
      <c r="M108" s="56">
        <v>363053</v>
      </c>
      <c r="N108" s="57" t="str">
        <f t="shared" si="6"/>
        <v>correcto</v>
      </c>
    </row>
    <row r="109" spans="1:14" ht="15.75" x14ac:dyDescent="0.25">
      <c r="A109" s="35" t="s">
        <v>141</v>
      </c>
      <c r="B109" s="56">
        <v>3370852</v>
      </c>
      <c r="C109" s="56">
        <v>567765</v>
      </c>
      <c r="D109" s="56">
        <v>1706301</v>
      </c>
      <c r="E109" s="56">
        <v>0</v>
      </c>
      <c r="F109" s="56">
        <v>0</v>
      </c>
      <c r="G109" s="56">
        <v>6966</v>
      </c>
      <c r="H109" s="56">
        <v>10708</v>
      </c>
      <c r="I109" s="56">
        <v>52887</v>
      </c>
      <c r="J109" s="56">
        <v>311498</v>
      </c>
      <c r="K109" s="56">
        <v>407118</v>
      </c>
      <c r="L109" s="56">
        <v>90746</v>
      </c>
      <c r="M109" s="56">
        <v>216863</v>
      </c>
      <c r="N109" s="57" t="str">
        <f t="shared" si="6"/>
        <v>correcto</v>
      </c>
    </row>
    <row r="110" spans="1:14" ht="15.75" x14ac:dyDescent="0.25">
      <c r="A110" s="35" t="s">
        <v>142</v>
      </c>
      <c r="B110" s="56">
        <v>3954661</v>
      </c>
      <c r="C110" s="56">
        <v>1157080</v>
      </c>
      <c r="D110" s="56">
        <v>1517550</v>
      </c>
      <c r="E110" s="56">
        <v>0</v>
      </c>
      <c r="F110" s="56">
        <v>0</v>
      </c>
      <c r="G110" s="56">
        <v>36722</v>
      </c>
      <c r="H110" s="56">
        <v>12374</v>
      </c>
      <c r="I110" s="56">
        <v>23505</v>
      </c>
      <c r="J110" s="56">
        <v>330966</v>
      </c>
      <c r="K110" s="56">
        <v>529400</v>
      </c>
      <c r="L110" s="56">
        <v>103381</v>
      </c>
      <c r="M110" s="56">
        <v>243683</v>
      </c>
      <c r="N110" s="57" t="str">
        <f t="shared" si="6"/>
        <v>correcto</v>
      </c>
    </row>
    <row r="111" spans="1:14" ht="15.75" x14ac:dyDescent="0.25">
      <c r="A111" s="35" t="s">
        <v>143</v>
      </c>
      <c r="B111" s="56">
        <v>5521105</v>
      </c>
      <c r="C111" s="56">
        <v>2094342</v>
      </c>
      <c r="D111" s="56">
        <v>1101334</v>
      </c>
      <c r="E111" s="56">
        <v>0</v>
      </c>
      <c r="F111" s="56">
        <v>0</v>
      </c>
      <c r="G111" s="56">
        <v>383431</v>
      </c>
      <c r="H111" s="56">
        <v>14118</v>
      </c>
      <c r="I111" s="56">
        <v>170413</v>
      </c>
      <c r="J111" s="56">
        <v>642464</v>
      </c>
      <c r="K111" s="56">
        <v>549936</v>
      </c>
      <c r="L111" s="56">
        <v>180158</v>
      </c>
      <c r="M111" s="56">
        <v>384909</v>
      </c>
      <c r="N111" s="57" t="str">
        <f t="shared" si="6"/>
        <v>correcto</v>
      </c>
    </row>
    <row r="112" spans="1:14" ht="15.75" x14ac:dyDescent="0.25">
      <c r="A112" s="35" t="s">
        <v>144</v>
      </c>
      <c r="B112" s="56">
        <v>2005333</v>
      </c>
      <c r="C112" s="56">
        <v>587564</v>
      </c>
      <c r="D112" s="56">
        <v>611536</v>
      </c>
      <c r="E112" s="56">
        <v>0</v>
      </c>
      <c r="F112" s="56">
        <v>0</v>
      </c>
      <c r="G112" s="56">
        <v>6536</v>
      </c>
      <c r="H112" s="56">
        <v>6511</v>
      </c>
      <c r="I112" s="56">
        <v>94021</v>
      </c>
      <c r="J112" s="56">
        <v>194686</v>
      </c>
      <c r="K112" s="56">
        <v>231127</v>
      </c>
      <c r="L112" s="56">
        <v>75247</v>
      </c>
      <c r="M112" s="56">
        <v>198105</v>
      </c>
      <c r="N112" s="57" t="str">
        <f t="shared" si="6"/>
        <v>correcto</v>
      </c>
    </row>
    <row r="113" spans="1:14" ht="15.75" x14ac:dyDescent="0.25">
      <c r="A113" s="35" t="s">
        <v>145</v>
      </c>
      <c r="B113" s="56">
        <v>4244541</v>
      </c>
      <c r="C113" s="56">
        <v>840453</v>
      </c>
      <c r="D113" s="56">
        <v>1237844</v>
      </c>
      <c r="E113" s="56">
        <v>593</v>
      </c>
      <c r="F113" s="56">
        <v>194101</v>
      </c>
      <c r="G113" s="56">
        <v>209969</v>
      </c>
      <c r="H113" s="56">
        <v>18404</v>
      </c>
      <c r="I113" s="56">
        <v>47010</v>
      </c>
      <c r="J113" s="56">
        <v>506183</v>
      </c>
      <c r="K113" s="56">
        <v>621680</v>
      </c>
      <c r="L113" s="56">
        <v>162209</v>
      </c>
      <c r="M113" s="56">
        <v>406095</v>
      </c>
      <c r="N113" s="57" t="str">
        <f t="shared" si="6"/>
        <v>correcto</v>
      </c>
    </row>
    <row r="114" spans="1:14" ht="15.75" x14ac:dyDescent="0.25">
      <c r="A114" s="35" t="s">
        <v>146</v>
      </c>
      <c r="B114" s="56">
        <v>6560805</v>
      </c>
      <c r="C114" s="56">
        <v>1443871</v>
      </c>
      <c r="D114" s="56">
        <v>1076509</v>
      </c>
      <c r="E114" s="56">
        <v>0</v>
      </c>
      <c r="F114" s="56">
        <v>0</v>
      </c>
      <c r="G114" s="56">
        <v>2110741</v>
      </c>
      <c r="H114" s="56">
        <v>27138</v>
      </c>
      <c r="I114" s="56">
        <v>11753</v>
      </c>
      <c r="J114" s="56">
        <v>661933</v>
      </c>
      <c r="K114" s="56">
        <v>511792</v>
      </c>
      <c r="L114" s="56">
        <v>160668</v>
      </c>
      <c r="M114" s="56">
        <v>556400</v>
      </c>
      <c r="N114" s="57" t="str">
        <f t="shared" si="6"/>
        <v>correcto</v>
      </c>
    </row>
    <row r="115" spans="1:14" ht="15.75" x14ac:dyDescent="0.25">
      <c r="A115" s="35" t="s">
        <v>147</v>
      </c>
      <c r="B115" s="56">
        <v>7226652</v>
      </c>
      <c r="C115" s="56">
        <v>2832141</v>
      </c>
      <c r="D115" s="56">
        <v>648094</v>
      </c>
      <c r="E115" s="56">
        <v>0</v>
      </c>
      <c r="F115" s="56">
        <v>0</v>
      </c>
      <c r="G115" s="56">
        <v>1194239</v>
      </c>
      <c r="H115" s="56">
        <v>18145</v>
      </c>
      <c r="I115" s="56">
        <v>211547</v>
      </c>
      <c r="J115" s="56">
        <v>564590</v>
      </c>
      <c r="K115" s="56">
        <v>1164322</v>
      </c>
      <c r="L115" s="56">
        <v>184091</v>
      </c>
      <c r="M115" s="56">
        <v>409483</v>
      </c>
      <c r="N115" s="57" t="str">
        <f t="shared" si="6"/>
        <v>correcto</v>
      </c>
    </row>
    <row r="116" spans="1:14" ht="15.75" x14ac:dyDescent="0.25">
      <c r="A116" s="35" t="s">
        <v>148</v>
      </c>
      <c r="B116" s="56">
        <v>1370970</v>
      </c>
      <c r="C116" s="56">
        <v>400549</v>
      </c>
      <c r="D116" s="56">
        <v>279910</v>
      </c>
      <c r="E116" s="56">
        <v>0</v>
      </c>
      <c r="F116" s="56">
        <v>0</v>
      </c>
      <c r="G116" s="56">
        <v>5418</v>
      </c>
      <c r="H116" s="56">
        <v>7442</v>
      </c>
      <c r="I116" s="56">
        <v>11753</v>
      </c>
      <c r="J116" s="56">
        <v>214155</v>
      </c>
      <c r="K116" s="56">
        <v>235231</v>
      </c>
      <c r="L116" s="56">
        <v>74498</v>
      </c>
      <c r="M116" s="56">
        <v>142014</v>
      </c>
      <c r="N116" s="57" t="str">
        <f t="shared" si="6"/>
        <v>correcto</v>
      </c>
    </row>
    <row r="117" spans="1:14" ht="15.75" x14ac:dyDescent="0.25">
      <c r="A117" s="35" t="s">
        <v>149</v>
      </c>
      <c r="B117" s="56">
        <v>2725235</v>
      </c>
      <c r="C117" s="56">
        <v>794568</v>
      </c>
      <c r="D117" s="56">
        <v>775185</v>
      </c>
      <c r="E117" s="56">
        <v>0</v>
      </c>
      <c r="F117" s="56">
        <v>0</v>
      </c>
      <c r="G117" s="56">
        <v>12126</v>
      </c>
      <c r="H117" s="56">
        <v>13907</v>
      </c>
      <c r="I117" s="56">
        <v>64639</v>
      </c>
      <c r="J117" s="56">
        <v>350435</v>
      </c>
      <c r="K117" s="56">
        <v>325159</v>
      </c>
      <c r="L117" s="56">
        <v>124957</v>
      </c>
      <c r="M117" s="56">
        <v>264259</v>
      </c>
      <c r="N117" s="57" t="str">
        <f t="shared" si="6"/>
        <v>correcto</v>
      </c>
    </row>
    <row r="118" spans="1:14" ht="15.75" x14ac:dyDescent="0.25">
      <c r="A118" s="35" t="s">
        <v>150</v>
      </c>
      <c r="B118" s="56">
        <v>3823805</v>
      </c>
      <c r="C118" s="56">
        <v>996724</v>
      </c>
      <c r="D118" s="56">
        <v>528368</v>
      </c>
      <c r="E118" s="56">
        <v>0</v>
      </c>
      <c r="F118" s="56">
        <v>0</v>
      </c>
      <c r="G118" s="56">
        <v>863440</v>
      </c>
      <c r="H118" s="56">
        <v>30851</v>
      </c>
      <c r="I118" s="56">
        <v>193918</v>
      </c>
      <c r="J118" s="56">
        <v>467247</v>
      </c>
      <c r="K118" s="56">
        <v>358732</v>
      </c>
      <c r="L118" s="56">
        <v>142303</v>
      </c>
      <c r="M118" s="56">
        <v>242222</v>
      </c>
      <c r="N118" s="57" t="str">
        <f t="shared" si="6"/>
        <v>correcto</v>
      </c>
    </row>
    <row r="119" spans="1:14" ht="15.75" x14ac:dyDescent="0.25">
      <c r="A119" s="35" t="s">
        <v>151</v>
      </c>
      <c r="B119" s="56">
        <v>3066253</v>
      </c>
      <c r="C119" s="56">
        <v>1451112</v>
      </c>
      <c r="D119" s="56">
        <v>807987</v>
      </c>
      <c r="E119" s="56">
        <v>0</v>
      </c>
      <c r="F119" s="56">
        <v>22765</v>
      </c>
      <c r="G119" s="56">
        <v>4816</v>
      </c>
      <c r="H119" s="56">
        <v>7863</v>
      </c>
      <c r="I119" s="56">
        <v>11753</v>
      </c>
      <c r="J119" s="56">
        <v>253092</v>
      </c>
      <c r="K119" s="56">
        <v>270905</v>
      </c>
      <c r="L119" s="56">
        <v>93342</v>
      </c>
      <c r="M119" s="56">
        <v>142618</v>
      </c>
      <c r="N119" s="57" t="str">
        <f t="shared" si="6"/>
        <v>correcto</v>
      </c>
    </row>
    <row r="120" spans="1:14" ht="15.75" x14ac:dyDescent="0.25">
      <c r="A120" s="35" t="s">
        <v>152</v>
      </c>
      <c r="B120" s="56">
        <v>10846014</v>
      </c>
      <c r="C120" s="56">
        <v>1085016</v>
      </c>
      <c r="D120" s="56">
        <v>234785</v>
      </c>
      <c r="E120" s="56">
        <v>4611</v>
      </c>
      <c r="F120" s="56">
        <v>8387</v>
      </c>
      <c r="G120" s="56">
        <v>2382931</v>
      </c>
      <c r="H120" s="56">
        <v>561320</v>
      </c>
      <c r="I120" s="56">
        <v>364330</v>
      </c>
      <c r="J120" s="56">
        <v>2024736</v>
      </c>
      <c r="K120" s="56">
        <v>1520007</v>
      </c>
      <c r="L120" s="56">
        <v>533386</v>
      </c>
      <c r="M120" s="56">
        <v>2126505</v>
      </c>
      <c r="N120" s="57" t="str">
        <f t="shared" si="6"/>
        <v>correcto</v>
      </c>
    </row>
    <row r="121" spans="1:14" ht="15.75" x14ac:dyDescent="0.25">
      <c r="A121" s="35" t="s">
        <v>153</v>
      </c>
      <c r="B121" s="56">
        <v>6413666</v>
      </c>
      <c r="C121" s="56">
        <v>1843684</v>
      </c>
      <c r="D121" s="56">
        <v>285822</v>
      </c>
      <c r="E121" s="56">
        <v>3204</v>
      </c>
      <c r="F121" s="56">
        <v>28756</v>
      </c>
      <c r="G121" s="56">
        <v>1143413</v>
      </c>
      <c r="H121" s="56">
        <v>32683</v>
      </c>
      <c r="I121" s="56">
        <v>135155</v>
      </c>
      <c r="J121" s="56">
        <v>915025</v>
      </c>
      <c r="K121" s="56">
        <v>937174</v>
      </c>
      <c r="L121" s="56">
        <v>248683</v>
      </c>
      <c r="M121" s="56">
        <v>840067</v>
      </c>
      <c r="N121" s="57" t="str">
        <f t="shared" si="6"/>
        <v>correcto</v>
      </c>
    </row>
    <row r="122" spans="1:14" ht="15.75" x14ac:dyDescent="0.25">
      <c r="A122" s="35" t="s">
        <v>154</v>
      </c>
      <c r="B122" s="56">
        <v>2329739</v>
      </c>
      <c r="C122" s="56">
        <v>25528</v>
      </c>
      <c r="D122" s="56">
        <v>370315</v>
      </c>
      <c r="E122" s="56">
        <v>0</v>
      </c>
      <c r="F122" s="56">
        <v>0</v>
      </c>
      <c r="G122" s="56">
        <v>285993</v>
      </c>
      <c r="H122" s="56">
        <v>24967</v>
      </c>
      <c r="I122" s="56">
        <v>47010</v>
      </c>
      <c r="J122" s="56">
        <v>525652</v>
      </c>
      <c r="K122" s="56">
        <v>255537</v>
      </c>
      <c r="L122" s="56">
        <v>156493</v>
      </c>
      <c r="M122" s="56">
        <v>638244</v>
      </c>
      <c r="N122" s="57" t="str">
        <f t="shared" si="6"/>
        <v>correcto</v>
      </c>
    </row>
    <row r="123" spans="1:14" ht="15.75" x14ac:dyDescent="0.25">
      <c r="A123" s="35" t="s">
        <v>155</v>
      </c>
      <c r="B123" s="56">
        <v>2348315</v>
      </c>
      <c r="C123" s="56">
        <v>293626</v>
      </c>
      <c r="D123" s="56">
        <v>886224</v>
      </c>
      <c r="E123" s="56">
        <v>0</v>
      </c>
      <c r="F123" s="56">
        <v>0</v>
      </c>
      <c r="G123" s="56">
        <v>573749</v>
      </c>
      <c r="H123" s="56">
        <v>8716</v>
      </c>
      <c r="I123" s="56">
        <v>47010</v>
      </c>
      <c r="J123" s="56">
        <v>155749</v>
      </c>
      <c r="K123" s="56">
        <v>147299</v>
      </c>
      <c r="L123" s="56">
        <v>62479</v>
      </c>
      <c r="M123" s="56">
        <v>173463</v>
      </c>
      <c r="N123" s="57" t="str">
        <f t="shared" si="6"/>
        <v>correcto</v>
      </c>
    </row>
    <row r="124" spans="1:14" ht="15.75" x14ac:dyDescent="0.25">
      <c r="A124" s="35" t="s">
        <v>156</v>
      </c>
      <c r="B124" s="56">
        <v>17609350</v>
      </c>
      <c r="C124" s="56">
        <v>2304608</v>
      </c>
      <c r="D124" s="56">
        <v>2335530</v>
      </c>
      <c r="E124" s="56">
        <v>0</v>
      </c>
      <c r="F124" s="56">
        <v>602672</v>
      </c>
      <c r="G124" s="56">
        <v>4367725</v>
      </c>
      <c r="H124" s="56">
        <v>162517</v>
      </c>
      <c r="I124" s="56">
        <v>946084</v>
      </c>
      <c r="J124" s="56">
        <v>2433576</v>
      </c>
      <c r="K124" s="56">
        <v>2617821</v>
      </c>
      <c r="L124" s="56">
        <v>597268</v>
      </c>
      <c r="M124" s="56">
        <v>1241549</v>
      </c>
      <c r="N124" s="57" t="str">
        <f t="shared" si="6"/>
        <v>correcto</v>
      </c>
    </row>
    <row r="125" spans="1:14" ht="15.75" x14ac:dyDescent="0.25">
      <c r="A125" s="35" t="s">
        <v>157</v>
      </c>
      <c r="B125" s="56">
        <v>2356358</v>
      </c>
      <c r="C125" s="56">
        <v>348981</v>
      </c>
      <c r="D125" s="56">
        <v>1471141</v>
      </c>
      <c r="E125" s="56">
        <v>0</v>
      </c>
      <c r="F125" s="56">
        <v>0</v>
      </c>
      <c r="G125" s="56">
        <v>1290</v>
      </c>
      <c r="H125" s="56">
        <v>9598</v>
      </c>
      <c r="I125" s="56">
        <v>11753</v>
      </c>
      <c r="J125" s="56">
        <v>155749</v>
      </c>
      <c r="K125" s="56">
        <v>145833</v>
      </c>
      <c r="L125" s="56">
        <v>67190</v>
      </c>
      <c r="M125" s="56">
        <v>144823</v>
      </c>
      <c r="N125" s="57" t="str">
        <f t="shared" si="6"/>
        <v>correcto</v>
      </c>
    </row>
    <row r="126" spans="1:14" ht="15.75" x14ac:dyDescent="0.25">
      <c r="A126" s="35" t="s">
        <v>158</v>
      </c>
      <c r="B126" s="56">
        <v>571680</v>
      </c>
      <c r="C126" s="56">
        <v>70506</v>
      </c>
      <c r="D126" s="56">
        <v>433357</v>
      </c>
      <c r="E126" s="56">
        <v>0</v>
      </c>
      <c r="F126" s="56">
        <v>0</v>
      </c>
      <c r="G126" s="56">
        <v>86</v>
      </c>
      <c r="H126" s="56">
        <v>1097</v>
      </c>
      <c r="I126" s="56">
        <v>5876</v>
      </c>
      <c r="J126" s="56">
        <v>19469</v>
      </c>
      <c r="K126" s="56">
        <v>9175</v>
      </c>
      <c r="L126" s="56">
        <v>2731</v>
      </c>
      <c r="M126" s="56">
        <v>29383</v>
      </c>
      <c r="N126" s="57" t="str">
        <f t="shared" si="6"/>
        <v>correcto</v>
      </c>
    </row>
    <row r="127" spans="1:14" ht="15.75" x14ac:dyDescent="0.25">
      <c r="A127" s="35" t="s">
        <v>159</v>
      </c>
      <c r="B127" s="56">
        <v>3475467</v>
      </c>
      <c r="C127" s="56">
        <v>799837</v>
      </c>
      <c r="D127" s="56">
        <v>1291023</v>
      </c>
      <c r="E127" s="56">
        <v>0</v>
      </c>
      <c r="F127" s="56">
        <v>61106</v>
      </c>
      <c r="G127" s="56">
        <v>297947</v>
      </c>
      <c r="H127" s="56">
        <v>9041</v>
      </c>
      <c r="I127" s="56">
        <v>70516</v>
      </c>
      <c r="J127" s="56">
        <v>272561</v>
      </c>
      <c r="K127" s="56">
        <v>423092</v>
      </c>
      <c r="L127" s="56">
        <v>71286</v>
      </c>
      <c r="M127" s="56">
        <v>179058</v>
      </c>
      <c r="N127" s="57" t="str">
        <f t="shared" si="6"/>
        <v>correcto</v>
      </c>
    </row>
    <row r="128" spans="1:14" ht="15.75" x14ac:dyDescent="0.25">
      <c r="A128" s="35" t="s">
        <v>160</v>
      </c>
      <c r="B128" s="56">
        <v>7892132</v>
      </c>
      <c r="C128" s="56">
        <v>1613710</v>
      </c>
      <c r="D128" s="56">
        <v>2700335</v>
      </c>
      <c r="E128" s="56">
        <v>0</v>
      </c>
      <c r="F128" s="56">
        <v>0</v>
      </c>
      <c r="G128" s="56">
        <v>913836</v>
      </c>
      <c r="H128" s="56">
        <v>31384</v>
      </c>
      <c r="I128" s="56">
        <v>146908</v>
      </c>
      <c r="J128" s="56">
        <v>934493</v>
      </c>
      <c r="K128" s="56">
        <v>696202</v>
      </c>
      <c r="L128" s="56">
        <v>212358</v>
      </c>
      <c r="M128" s="56">
        <v>642906</v>
      </c>
      <c r="N128" s="57" t="str">
        <f t="shared" si="6"/>
        <v>correcto</v>
      </c>
    </row>
    <row r="129" spans="1:14" ht="15.75" x14ac:dyDescent="0.25">
      <c r="A129" s="35" t="s">
        <v>161</v>
      </c>
      <c r="B129" s="56">
        <v>12434198</v>
      </c>
      <c r="C129" s="56">
        <v>2908688</v>
      </c>
      <c r="D129" s="56">
        <v>1985691</v>
      </c>
      <c r="E129" s="56">
        <v>0</v>
      </c>
      <c r="F129" s="56">
        <v>0</v>
      </c>
      <c r="G129" s="56">
        <v>2642436</v>
      </c>
      <c r="H129" s="56">
        <v>89359</v>
      </c>
      <c r="I129" s="56">
        <v>340825</v>
      </c>
      <c r="J129" s="56">
        <v>1557489</v>
      </c>
      <c r="K129" s="56">
        <v>1607136</v>
      </c>
      <c r="L129" s="56">
        <v>404159</v>
      </c>
      <c r="M129" s="56">
        <v>898415</v>
      </c>
      <c r="N129" s="57" t="str">
        <f t="shared" si="6"/>
        <v>correcto</v>
      </c>
    </row>
    <row r="130" spans="1:14" ht="15.75" x14ac:dyDescent="0.25">
      <c r="A130" s="35" t="s">
        <v>162</v>
      </c>
      <c r="B130" s="56">
        <v>7343614</v>
      </c>
      <c r="C130" s="56">
        <v>1670618</v>
      </c>
      <c r="D130" s="56">
        <v>1722234</v>
      </c>
      <c r="E130" s="56">
        <v>0</v>
      </c>
      <c r="F130" s="56">
        <v>0</v>
      </c>
      <c r="G130" s="56">
        <v>1022239</v>
      </c>
      <c r="H130" s="56">
        <v>26680</v>
      </c>
      <c r="I130" s="56">
        <v>117526</v>
      </c>
      <c r="J130" s="56">
        <v>778744</v>
      </c>
      <c r="K130" s="56">
        <v>1015374</v>
      </c>
      <c r="L130" s="56">
        <v>270126</v>
      </c>
      <c r="M130" s="56">
        <v>720073</v>
      </c>
      <c r="N130" s="57" t="str">
        <f t="shared" si="6"/>
        <v>correcto</v>
      </c>
    </row>
    <row r="131" spans="1:14" ht="15.75" x14ac:dyDescent="0.25">
      <c r="A131" s="35" t="s">
        <v>163</v>
      </c>
      <c r="B131" s="56">
        <v>8666777</v>
      </c>
      <c r="C131" s="56">
        <v>4774897</v>
      </c>
      <c r="D131" s="56">
        <v>1717101</v>
      </c>
      <c r="E131" s="56">
        <v>0</v>
      </c>
      <c r="F131" s="56">
        <v>38341</v>
      </c>
      <c r="G131" s="56">
        <v>13889</v>
      </c>
      <c r="H131" s="56">
        <v>15160</v>
      </c>
      <c r="I131" s="56">
        <v>47010</v>
      </c>
      <c r="J131" s="56">
        <v>467247</v>
      </c>
      <c r="K131" s="56">
        <v>1058671</v>
      </c>
      <c r="L131" s="56">
        <v>156218</v>
      </c>
      <c r="M131" s="56">
        <v>378243</v>
      </c>
      <c r="N131" s="57" t="str">
        <f>+IF(+SUM(C131:M131)=B131,"correcto","ERROR")</f>
        <v>correcto</v>
      </c>
    </row>
    <row r="132" spans="1:14" ht="15.75" x14ac:dyDescent="0.25">
      <c r="A132" s="35" t="s">
        <v>164</v>
      </c>
      <c r="B132" s="56">
        <v>19121400</v>
      </c>
      <c r="C132" s="56">
        <v>932831</v>
      </c>
      <c r="D132" s="56">
        <v>361693</v>
      </c>
      <c r="E132" s="56">
        <v>407</v>
      </c>
      <c r="F132" s="56">
        <v>1925437</v>
      </c>
      <c r="G132" s="56">
        <v>11899046</v>
      </c>
      <c r="H132" s="56">
        <v>93286</v>
      </c>
      <c r="I132" s="56">
        <v>376083</v>
      </c>
      <c r="J132" s="56">
        <v>1343334</v>
      </c>
      <c r="K132" s="56">
        <v>1136879</v>
      </c>
      <c r="L132" s="56">
        <v>291489</v>
      </c>
      <c r="M132" s="56">
        <v>760915</v>
      </c>
      <c r="N132" s="56" t="str">
        <f>+IF(+SUM(C132:M132)=B132,"correcto","ERROR")</f>
        <v>correcto</v>
      </c>
    </row>
  </sheetData>
  <mergeCells count="1">
    <mergeCell ref="B8:M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showGridLines="0" workbookViewId="0">
      <pane ySplit="7" topLeftCell="A119" activePane="bottomLeft" state="frozen"/>
      <selection pane="bottomLeft" activeCell="A137" sqref="A137:A138"/>
    </sheetView>
  </sheetViews>
  <sheetFormatPr baseColWidth="10" defaultColWidth="11.42578125" defaultRowHeight="15" x14ac:dyDescent="0.25"/>
  <cols>
    <col min="1" max="1" width="35.42578125" style="33" customWidth="1"/>
    <col min="2" max="13" width="16.28515625" style="56" customWidth="1"/>
    <col min="14" max="14" width="11.42578125" style="56"/>
    <col min="15" max="16384" width="11.42578125" style="33"/>
  </cols>
  <sheetData>
    <row r="1" spans="1:14" ht="15.75" x14ac:dyDescent="0.25">
      <c r="A1" s="31" t="s">
        <v>34</v>
      </c>
      <c r="B1" s="32" t="str">
        <f>+IF(+B10+B30=B9,"correcto","ERROR")</f>
        <v>correcto</v>
      </c>
      <c r="C1" s="32" t="str">
        <f t="shared" ref="C1:M1" si="0">+IF(+C10+C30=C9,"correcto","ERROR")</f>
        <v>correcto</v>
      </c>
      <c r="D1" s="32" t="str">
        <f t="shared" si="0"/>
        <v>correcto</v>
      </c>
      <c r="E1" s="32" t="str">
        <f t="shared" si="0"/>
        <v>correcto</v>
      </c>
      <c r="F1" s="32" t="str">
        <f t="shared" si="0"/>
        <v>correcto</v>
      </c>
      <c r="G1" s="32" t="str">
        <f t="shared" si="0"/>
        <v>correcto</v>
      </c>
      <c r="H1" s="32" t="str">
        <f t="shared" si="0"/>
        <v>correcto</v>
      </c>
      <c r="I1" s="32" t="str">
        <f t="shared" si="0"/>
        <v>correcto</v>
      </c>
      <c r="J1" s="32" t="str">
        <f t="shared" si="0"/>
        <v>correcto</v>
      </c>
      <c r="K1" s="32" t="str">
        <f t="shared" si="0"/>
        <v>correcto</v>
      </c>
      <c r="L1" s="32" t="str">
        <f t="shared" si="0"/>
        <v>correcto</v>
      </c>
      <c r="M1" s="32" t="str">
        <f t="shared" si="0"/>
        <v>correcto</v>
      </c>
      <c r="N1" s="33"/>
    </row>
    <row r="2" spans="1:14" ht="15.75" x14ac:dyDescent="0.25">
      <c r="A2" s="31" t="s">
        <v>214</v>
      </c>
      <c r="B2" s="32" t="str">
        <f>+IF(+SUM(B11:B29)=B10,"correcto","ERROR")</f>
        <v>correcto</v>
      </c>
      <c r="C2" s="32" t="str">
        <f t="shared" ref="C2:M2" si="1">+IF(+SUM(C11:C29)=C10,"correcto","ERROR")</f>
        <v>correcto</v>
      </c>
      <c r="D2" s="32" t="str">
        <f t="shared" si="1"/>
        <v>correcto</v>
      </c>
      <c r="E2" s="32" t="str">
        <f t="shared" si="1"/>
        <v>correcto</v>
      </c>
      <c r="F2" s="32" t="str">
        <f t="shared" si="1"/>
        <v>correcto</v>
      </c>
      <c r="G2" s="32" t="str">
        <f t="shared" si="1"/>
        <v>correcto</v>
      </c>
      <c r="H2" s="32" t="str">
        <f t="shared" si="1"/>
        <v>correcto</v>
      </c>
      <c r="I2" s="32" t="str">
        <f t="shared" si="1"/>
        <v>correcto</v>
      </c>
      <c r="J2" s="32" t="str">
        <f t="shared" si="1"/>
        <v>correcto</v>
      </c>
      <c r="K2" s="32" t="str">
        <f t="shared" si="1"/>
        <v>correcto</v>
      </c>
      <c r="L2" s="32" t="str">
        <f t="shared" si="1"/>
        <v>correcto</v>
      </c>
      <c r="M2" s="32" t="str">
        <f t="shared" si="1"/>
        <v>correcto</v>
      </c>
      <c r="N2" s="33"/>
    </row>
    <row r="3" spans="1:14" ht="15.75" x14ac:dyDescent="0.25">
      <c r="A3" s="31" t="s">
        <v>172</v>
      </c>
      <c r="B3" s="32" t="str">
        <f>+IF(+SUM(B31:B132)=B30,"correcto","ERROR")</f>
        <v>correcto</v>
      </c>
      <c r="C3" s="32" t="str">
        <f t="shared" ref="C3:M3" si="2">+IF(+SUM(C31:C132)=C30,"correcto","ERROR")</f>
        <v>correcto</v>
      </c>
      <c r="D3" s="32" t="str">
        <f t="shared" si="2"/>
        <v>correcto</v>
      </c>
      <c r="E3" s="32" t="str">
        <f t="shared" si="2"/>
        <v>correcto</v>
      </c>
      <c r="F3" s="32" t="str">
        <f t="shared" si="2"/>
        <v>correcto</v>
      </c>
      <c r="G3" s="32" t="str">
        <f t="shared" si="2"/>
        <v>correcto</v>
      </c>
      <c r="H3" s="32" t="str">
        <f t="shared" si="2"/>
        <v>correcto</v>
      </c>
      <c r="I3" s="32" t="str">
        <f t="shared" si="2"/>
        <v>correcto</v>
      </c>
      <c r="J3" s="32" t="str">
        <f t="shared" si="2"/>
        <v>correcto</v>
      </c>
      <c r="K3" s="32" t="str">
        <f t="shared" si="2"/>
        <v>correcto</v>
      </c>
      <c r="L3" s="32" t="str">
        <f t="shared" si="2"/>
        <v>correcto</v>
      </c>
      <c r="M3" s="32" t="str">
        <f t="shared" si="2"/>
        <v>correcto</v>
      </c>
      <c r="N3" s="33"/>
    </row>
    <row r="4" spans="1:14" x14ac:dyDescent="0.25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ht="15.75" x14ac:dyDescent="0.25">
      <c r="A5" s="37">
        <v>1977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.75" thickBot="1" x14ac:dyDescent="0.3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ht="61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  <c r="H7" s="36" t="s">
        <v>168</v>
      </c>
      <c r="I7" s="36" t="s">
        <v>6</v>
      </c>
      <c r="J7" s="36" t="s">
        <v>169</v>
      </c>
      <c r="K7" s="36" t="s">
        <v>8</v>
      </c>
      <c r="L7" s="36" t="s">
        <v>9</v>
      </c>
      <c r="M7" s="36" t="s">
        <v>10</v>
      </c>
      <c r="N7" s="33"/>
    </row>
    <row r="8" spans="1:14" ht="15.75" customHeight="1" thickTop="1" x14ac:dyDescent="0.25">
      <c r="B8" s="95" t="s">
        <v>170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33"/>
    </row>
    <row r="9" spans="1:14" ht="30" customHeight="1" x14ac:dyDescent="0.25">
      <c r="A9" s="15" t="s">
        <v>41</v>
      </c>
      <c r="B9" s="56">
        <v>5248151916</v>
      </c>
      <c r="C9" s="56">
        <v>507627707</v>
      </c>
      <c r="D9" s="56">
        <v>336443881</v>
      </c>
      <c r="E9" s="56">
        <v>31462688</v>
      </c>
      <c r="F9" s="56">
        <v>27931990</v>
      </c>
      <c r="G9" s="56">
        <v>2358800000</v>
      </c>
      <c r="H9" s="56">
        <v>42689835</v>
      </c>
      <c r="I9" s="56">
        <v>172674514</v>
      </c>
      <c r="J9" s="56">
        <v>513903801</v>
      </c>
      <c r="K9" s="56">
        <v>676870465</v>
      </c>
      <c r="L9" s="56">
        <v>135772701</v>
      </c>
      <c r="M9" s="56">
        <v>443974334</v>
      </c>
      <c r="N9" s="57" t="str">
        <f>+IF(+SUM(C9:M9)=B9,"correcto","ERROR")</f>
        <v>correcto</v>
      </c>
    </row>
    <row r="10" spans="1:14" ht="30" customHeight="1" x14ac:dyDescent="0.25">
      <c r="A10" s="15" t="s">
        <v>42</v>
      </c>
      <c r="B10" s="56">
        <v>2489753413</v>
      </c>
      <c r="C10" s="56">
        <v>8743350</v>
      </c>
      <c r="D10" s="56">
        <v>2989565</v>
      </c>
      <c r="E10" s="56">
        <v>216300</v>
      </c>
      <c r="F10" s="56">
        <v>1555812</v>
      </c>
      <c r="G10" s="56">
        <v>1566966000</v>
      </c>
      <c r="H10" s="56">
        <v>26754014</v>
      </c>
      <c r="I10" s="56">
        <v>85577489</v>
      </c>
      <c r="J10" s="56">
        <v>266253559</v>
      </c>
      <c r="K10" s="56">
        <v>276022606</v>
      </c>
      <c r="L10" s="56">
        <v>54530474</v>
      </c>
      <c r="M10" s="56">
        <v>200144244</v>
      </c>
      <c r="N10" s="57" t="str">
        <f t="shared" ref="N10:N73" si="3">+IF(+SUM(C10:M10)=B10,"correcto","ERROR")</f>
        <v>correcto</v>
      </c>
    </row>
    <row r="11" spans="1:14" ht="15.75" x14ac:dyDescent="0.25">
      <c r="A11" s="15" t="s">
        <v>43</v>
      </c>
      <c r="B11" s="56">
        <v>49346608</v>
      </c>
      <c r="C11" s="56">
        <v>239792</v>
      </c>
      <c r="D11" s="56">
        <v>194511</v>
      </c>
      <c r="E11" s="56">
        <v>0</v>
      </c>
      <c r="F11" s="56">
        <v>0</v>
      </c>
      <c r="G11" s="56">
        <v>15517000</v>
      </c>
      <c r="H11" s="56">
        <v>631506</v>
      </c>
      <c r="I11" s="56">
        <v>6527097</v>
      </c>
      <c r="J11" s="56">
        <v>8684974</v>
      </c>
      <c r="K11" s="56">
        <v>10168539</v>
      </c>
      <c r="L11" s="56">
        <v>1776377</v>
      </c>
      <c r="M11" s="56">
        <v>5606812</v>
      </c>
      <c r="N11" s="57" t="str">
        <f t="shared" si="3"/>
        <v>correcto</v>
      </c>
    </row>
    <row r="12" spans="1:14" ht="15.75" customHeight="1" x14ac:dyDescent="0.25">
      <c r="A12" s="15" t="s">
        <v>44</v>
      </c>
      <c r="B12" s="56">
        <v>312934349</v>
      </c>
      <c r="C12" s="56">
        <v>405548</v>
      </c>
      <c r="D12" s="56">
        <v>3943</v>
      </c>
      <c r="E12" s="56">
        <v>0</v>
      </c>
      <c r="F12" s="56">
        <v>0</v>
      </c>
      <c r="G12" s="56">
        <v>217627000</v>
      </c>
      <c r="H12" s="56">
        <v>3925256</v>
      </c>
      <c r="I12" s="56">
        <v>9462563</v>
      </c>
      <c r="J12" s="56">
        <v>20247810</v>
      </c>
      <c r="K12" s="56">
        <v>24285212</v>
      </c>
      <c r="L12" s="56">
        <v>4414146</v>
      </c>
      <c r="M12" s="56">
        <v>32562871</v>
      </c>
      <c r="N12" s="57" t="str">
        <f t="shared" si="3"/>
        <v>correcto</v>
      </c>
    </row>
    <row r="13" spans="1:14" ht="15.75" customHeight="1" x14ac:dyDescent="0.25">
      <c r="A13" s="15" t="s">
        <v>45</v>
      </c>
      <c r="B13" s="56">
        <v>89104211</v>
      </c>
      <c r="C13" s="56">
        <v>1890641</v>
      </c>
      <c r="D13" s="56">
        <v>234313</v>
      </c>
      <c r="E13" s="56">
        <v>0</v>
      </c>
      <c r="F13" s="56">
        <v>50279</v>
      </c>
      <c r="G13" s="56">
        <v>68271000</v>
      </c>
      <c r="H13" s="56">
        <v>666134</v>
      </c>
      <c r="I13" s="56">
        <v>2762792</v>
      </c>
      <c r="J13" s="56">
        <v>5395990</v>
      </c>
      <c r="K13" s="56">
        <v>5067572</v>
      </c>
      <c r="L13" s="56">
        <v>944935</v>
      </c>
      <c r="M13" s="56">
        <v>3820555</v>
      </c>
      <c r="N13" s="57" t="str">
        <f t="shared" si="3"/>
        <v>correcto</v>
      </c>
    </row>
    <row r="14" spans="1:14" ht="15.75" customHeight="1" x14ac:dyDescent="0.25">
      <c r="A14" s="15" t="s">
        <v>46</v>
      </c>
      <c r="B14" s="56">
        <v>40383062</v>
      </c>
      <c r="C14" s="56">
        <v>86846</v>
      </c>
      <c r="D14" s="56">
        <v>841878</v>
      </c>
      <c r="E14" s="56">
        <v>0</v>
      </c>
      <c r="F14" s="56">
        <v>0</v>
      </c>
      <c r="G14" s="56">
        <v>17732000</v>
      </c>
      <c r="H14" s="56">
        <v>632151</v>
      </c>
      <c r="I14" s="56">
        <v>3867909</v>
      </c>
      <c r="J14" s="56">
        <v>5704332</v>
      </c>
      <c r="K14" s="56">
        <v>5404168</v>
      </c>
      <c r="L14" s="56">
        <v>1249324</v>
      </c>
      <c r="M14" s="56">
        <v>4864454</v>
      </c>
      <c r="N14" s="57" t="str">
        <f t="shared" si="3"/>
        <v>correcto</v>
      </c>
    </row>
    <row r="15" spans="1:14" ht="15.75" customHeight="1" x14ac:dyDescent="0.25">
      <c r="A15" s="15" t="s">
        <v>47</v>
      </c>
      <c r="B15" s="56">
        <v>43960004</v>
      </c>
      <c r="C15" s="56">
        <v>3148691</v>
      </c>
      <c r="D15" s="56">
        <v>343042</v>
      </c>
      <c r="E15" s="56">
        <v>0</v>
      </c>
      <c r="F15" s="56">
        <v>0</v>
      </c>
      <c r="G15" s="56">
        <v>24749000</v>
      </c>
      <c r="H15" s="56">
        <v>278182</v>
      </c>
      <c r="I15" s="56">
        <v>5387445</v>
      </c>
      <c r="J15" s="56">
        <v>3597327</v>
      </c>
      <c r="K15" s="56">
        <v>3991133</v>
      </c>
      <c r="L15" s="56">
        <v>766896</v>
      </c>
      <c r="M15" s="56">
        <v>1698288</v>
      </c>
      <c r="N15" s="57" t="str">
        <f t="shared" si="3"/>
        <v>correcto</v>
      </c>
    </row>
    <row r="16" spans="1:14" s="61" customFormat="1" ht="15.75" customHeight="1" x14ac:dyDescent="0.25">
      <c r="A16" s="15" t="s">
        <v>48</v>
      </c>
      <c r="B16" s="58">
        <v>252525994</v>
      </c>
      <c r="C16" s="58">
        <v>0</v>
      </c>
      <c r="D16" s="59">
        <v>6134</v>
      </c>
      <c r="E16" s="58">
        <v>0</v>
      </c>
      <c r="F16" s="58">
        <v>354736</v>
      </c>
      <c r="G16" s="56">
        <v>176251000</v>
      </c>
      <c r="H16" s="59">
        <v>2000899</v>
      </c>
      <c r="I16" s="58">
        <v>6976050</v>
      </c>
      <c r="J16" s="58">
        <v>19117221</v>
      </c>
      <c r="K16" s="58">
        <v>20642149</v>
      </c>
      <c r="L16" s="58">
        <v>4443224</v>
      </c>
      <c r="M16" s="58">
        <v>22734581</v>
      </c>
      <c r="N16" s="60" t="str">
        <f t="shared" si="3"/>
        <v>correcto</v>
      </c>
    </row>
    <row r="17" spans="1:14" s="61" customFormat="1" ht="15.75" customHeight="1" x14ac:dyDescent="0.25">
      <c r="A17" s="15" t="s">
        <v>49</v>
      </c>
      <c r="B17" s="58">
        <v>89340595</v>
      </c>
      <c r="C17" s="58">
        <v>494620</v>
      </c>
      <c r="D17" s="59">
        <v>195635</v>
      </c>
      <c r="E17" s="58">
        <v>0</v>
      </c>
      <c r="F17" s="58">
        <v>483224</v>
      </c>
      <c r="G17" s="56">
        <v>52892000</v>
      </c>
      <c r="H17" s="59">
        <v>752727</v>
      </c>
      <c r="I17" s="58">
        <v>1588606</v>
      </c>
      <c r="J17" s="58">
        <v>13361498</v>
      </c>
      <c r="K17" s="58">
        <v>10676205</v>
      </c>
      <c r="L17" s="58">
        <v>2307139</v>
      </c>
      <c r="M17" s="58">
        <v>6588941</v>
      </c>
      <c r="N17" s="60" t="str">
        <f t="shared" si="3"/>
        <v>correcto</v>
      </c>
    </row>
    <row r="18" spans="1:14" ht="15.75" customHeight="1" x14ac:dyDescent="0.25">
      <c r="A18" s="15" t="s">
        <v>50</v>
      </c>
      <c r="B18" s="56">
        <v>191829666</v>
      </c>
      <c r="C18" s="56">
        <v>0</v>
      </c>
      <c r="D18" s="56">
        <v>0</v>
      </c>
      <c r="E18" s="56">
        <v>0</v>
      </c>
      <c r="F18" s="56">
        <v>0</v>
      </c>
      <c r="G18" s="56">
        <v>112357000</v>
      </c>
      <c r="H18" s="56">
        <v>1998248</v>
      </c>
      <c r="I18" s="56">
        <v>8633726</v>
      </c>
      <c r="J18" s="56">
        <v>20967275</v>
      </c>
      <c r="K18" s="56">
        <v>24740508</v>
      </c>
      <c r="L18" s="56">
        <v>4433348</v>
      </c>
      <c r="M18" s="56">
        <v>18699561</v>
      </c>
      <c r="N18" s="57" t="str">
        <f t="shared" si="3"/>
        <v>correcto</v>
      </c>
    </row>
    <row r="19" spans="1:14" ht="15.75" customHeight="1" x14ac:dyDescent="0.25">
      <c r="A19" s="15" t="s">
        <v>51</v>
      </c>
      <c r="B19" s="56">
        <v>120693560</v>
      </c>
      <c r="C19" s="56">
        <v>0</v>
      </c>
      <c r="D19" s="56">
        <v>39276</v>
      </c>
      <c r="E19" s="56">
        <v>0</v>
      </c>
      <c r="F19" s="56">
        <v>0</v>
      </c>
      <c r="G19" s="56">
        <v>62342000</v>
      </c>
      <c r="H19" s="56">
        <v>1749148</v>
      </c>
      <c r="I19" s="56">
        <v>7338665</v>
      </c>
      <c r="J19" s="56">
        <v>18140804</v>
      </c>
      <c r="K19" s="56">
        <v>17651390</v>
      </c>
      <c r="L19" s="56">
        <v>3831792</v>
      </c>
      <c r="M19" s="56">
        <v>9600485</v>
      </c>
      <c r="N19" s="57" t="str">
        <f t="shared" si="3"/>
        <v>correcto</v>
      </c>
    </row>
    <row r="20" spans="1:14" ht="15.75" customHeight="1" x14ac:dyDescent="0.25">
      <c r="A20" s="15" t="s">
        <v>52</v>
      </c>
      <c r="B20" s="56">
        <v>263571583</v>
      </c>
      <c r="C20" s="56">
        <v>63781</v>
      </c>
      <c r="D20" s="56">
        <v>287387</v>
      </c>
      <c r="E20" s="56">
        <v>0</v>
      </c>
      <c r="F20" s="56">
        <v>187144</v>
      </c>
      <c r="G20" s="56">
        <v>171616000</v>
      </c>
      <c r="H20" s="56">
        <v>2597268</v>
      </c>
      <c r="I20" s="56">
        <v>4144188</v>
      </c>
      <c r="J20" s="56">
        <v>31913426</v>
      </c>
      <c r="K20" s="56">
        <v>32198556</v>
      </c>
      <c r="L20" s="56">
        <v>5574309</v>
      </c>
      <c r="M20" s="56">
        <v>14989524</v>
      </c>
      <c r="N20" s="57" t="str">
        <f t="shared" si="3"/>
        <v>correcto</v>
      </c>
    </row>
    <row r="21" spans="1:14" ht="15.75" customHeight="1" x14ac:dyDescent="0.25">
      <c r="A21" s="15" t="s">
        <v>53</v>
      </c>
      <c r="B21" s="56">
        <v>51213971</v>
      </c>
      <c r="C21" s="56">
        <v>14801</v>
      </c>
      <c r="D21" s="56">
        <v>279263</v>
      </c>
      <c r="E21" s="56">
        <v>0</v>
      </c>
      <c r="F21" s="56">
        <v>0</v>
      </c>
      <c r="G21" s="56">
        <v>26061000</v>
      </c>
      <c r="H21" s="56">
        <v>370450</v>
      </c>
      <c r="I21" s="56">
        <v>1053314</v>
      </c>
      <c r="J21" s="56">
        <v>10483638</v>
      </c>
      <c r="K21" s="56">
        <v>8041649</v>
      </c>
      <c r="L21" s="56">
        <v>1434056</v>
      </c>
      <c r="M21" s="56">
        <v>3475800</v>
      </c>
      <c r="N21" s="57" t="str">
        <f t="shared" si="3"/>
        <v>correcto</v>
      </c>
    </row>
    <row r="22" spans="1:14" ht="15.75" customHeight="1" x14ac:dyDescent="0.25">
      <c r="A22" s="15" t="s">
        <v>54</v>
      </c>
      <c r="B22" s="56">
        <v>26415619</v>
      </c>
      <c r="C22" s="56">
        <v>140364</v>
      </c>
      <c r="D22" s="56">
        <v>470516</v>
      </c>
      <c r="E22" s="56">
        <v>0</v>
      </c>
      <c r="F22" s="56">
        <v>159212</v>
      </c>
      <c r="G22" s="56">
        <v>12006000</v>
      </c>
      <c r="H22" s="56">
        <v>206643</v>
      </c>
      <c r="I22" s="56">
        <v>1554072</v>
      </c>
      <c r="J22" s="56">
        <v>4419573</v>
      </c>
      <c r="K22" s="56">
        <v>4309150</v>
      </c>
      <c r="L22" s="56">
        <v>873937</v>
      </c>
      <c r="M22" s="56">
        <v>2276152</v>
      </c>
      <c r="N22" s="57" t="str">
        <f t="shared" si="3"/>
        <v>correcto</v>
      </c>
    </row>
    <row r="23" spans="1:14" ht="15.75" customHeight="1" x14ac:dyDescent="0.25">
      <c r="A23" s="15" t="s">
        <v>55</v>
      </c>
      <c r="B23" s="56">
        <v>160551901</v>
      </c>
      <c r="C23" s="56">
        <v>7400</v>
      </c>
      <c r="D23" s="56">
        <v>5003</v>
      </c>
      <c r="E23" s="56">
        <v>0</v>
      </c>
      <c r="F23" s="56">
        <v>0</v>
      </c>
      <c r="G23" s="56">
        <v>70382000</v>
      </c>
      <c r="H23" s="56">
        <v>2537331</v>
      </c>
      <c r="I23" s="56">
        <v>8202039</v>
      </c>
      <c r="J23" s="56">
        <v>23074280</v>
      </c>
      <c r="K23" s="56">
        <v>26778443</v>
      </c>
      <c r="L23" s="56">
        <v>4228982</v>
      </c>
      <c r="M23" s="56">
        <v>25336423</v>
      </c>
      <c r="N23" s="57" t="str">
        <f t="shared" si="3"/>
        <v>correcto</v>
      </c>
    </row>
    <row r="24" spans="1:14" ht="15.75" customHeight="1" x14ac:dyDescent="0.25">
      <c r="A24" s="15" t="s">
        <v>56</v>
      </c>
      <c r="B24" s="56">
        <v>130300235</v>
      </c>
      <c r="C24" s="56">
        <v>88802</v>
      </c>
      <c r="D24" s="56">
        <v>5516</v>
      </c>
      <c r="E24" s="56">
        <v>196901</v>
      </c>
      <c r="F24" s="56">
        <v>2793</v>
      </c>
      <c r="G24" s="56">
        <v>73191000</v>
      </c>
      <c r="H24" s="56">
        <v>1565701</v>
      </c>
      <c r="I24" s="56">
        <v>4869422</v>
      </c>
      <c r="J24" s="56">
        <v>18346366</v>
      </c>
      <c r="K24" s="56">
        <v>18802152</v>
      </c>
      <c r="L24" s="56">
        <v>3406954</v>
      </c>
      <c r="M24" s="56">
        <v>9824628</v>
      </c>
      <c r="N24" s="57" t="str">
        <f t="shared" si="3"/>
        <v>correcto</v>
      </c>
    </row>
    <row r="25" spans="1:14" ht="15.75" customHeight="1" x14ac:dyDescent="0.25">
      <c r="A25" s="15" t="s">
        <v>57</v>
      </c>
      <c r="B25" s="56">
        <v>59320581</v>
      </c>
      <c r="C25" s="56">
        <v>97523</v>
      </c>
      <c r="D25" s="56">
        <v>21347</v>
      </c>
      <c r="E25" s="56">
        <v>10607</v>
      </c>
      <c r="F25" s="56">
        <v>315631</v>
      </c>
      <c r="G25" s="56">
        <v>37694000</v>
      </c>
      <c r="H25" s="56">
        <v>746020</v>
      </c>
      <c r="I25" s="56">
        <v>2054827</v>
      </c>
      <c r="J25" s="56">
        <v>6834921</v>
      </c>
      <c r="K25" s="56">
        <v>5665250</v>
      </c>
      <c r="L25" s="56">
        <v>1236695</v>
      </c>
      <c r="M25" s="56">
        <v>4643760</v>
      </c>
      <c r="N25" s="57" t="str">
        <f t="shared" si="3"/>
        <v>correcto</v>
      </c>
    </row>
    <row r="26" spans="1:14" ht="15.75" customHeight="1" x14ac:dyDescent="0.25">
      <c r="A26" s="15" t="s">
        <v>58</v>
      </c>
      <c r="B26" s="56">
        <v>133214666</v>
      </c>
      <c r="C26" s="56">
        <v>24667</v>
      </c>
      <c r="D26" s="56">
        <v>6976</v>
      </c>
      <c r="E26" s="56">
        <v>0</v>
      </c>
      <c r="F26" s="56">
        <v>2793</v>
      </c>
      <c r="G26" s="56">
        <v>83955000</v>
      </c>
      <c r="H26" s="56">
        <v>1782655</v>
      </c>
      <c r="I26" s="56">
        <v>4420468</v>
      </c>
      <c r="J26" s="56">
        <v>15314333</v>
      </c>
      <c r="K26" s="56">
        <v>14375452</v>
      </c>
      <c r="L26" s="56">
        <v>3516634</v>
      </c>
      <c r="M26" s="56">
        <v>9815688</v>
      </c>
      <c r="N26" s="57" t="str">
        <f t="shared" si="3"/>
        <v>correcto</v>
      </c>
    </row>
    <row r="27" spans="1:14" ht="15.75" customHeight="1" x14ac:dyDescent="0.25">
      <c r="A27" s="15" t="s">
        <v>59</v>
      </c>
      <c r="B27" s="56">
        <v>133602160</v>
      </c>
      <c r="C27" s="56">
        <v>2037407</v>
      </c>
      <c r="D27" s="56">
        <v>47849</v>
      </c>
      <c r="E27" s="56">
        <v>8792</v>
      </c>
      <c r="F27" s="56">
        <v>0</v>
      </c>
      <c r="G27" s="56">
        <v>106581000</v>
      </c>
      <c r="H27" s="56">
        <v>1091524</v>
      </c>
      <c r="I27" s="56">
        <v>3056339</v>
      </c>
      <c r="J27" s="56">
        <v>6577969</v>
      </c>
      <c r="K27" s="56">
        <v>7407781</v>
      </c>
      <c r="L27" s="56">
        <v>2032295</v>
      </c>
      <c r="M27" s="56">
        <v>4761204</v>
      </c>
      <c r="N27" s="57" t="str">
        <f t="shared" si="3"/>
        <v>correcto</v>
      </c>
    </row>
    <row r="28" spans="1:14" ht="15.75" customHeight="1" x14ac:dyDescent="0.25">
      <c r="A28" s="15" t="s">
        <v>60</v>
      </c>
      <c r="B28" s="56">
        <v>123599927</v>
      </c>
      <c r="C28" s="56">
        <v>0</v>
      </c>
      <c r="D28" s="56">
        <v>6976</v>
      </c>
      <c r="E28" s="56">
        <v>0</v>
      </c>
      <c r="F28" s="56">
        <v>0</v>
      </c>
      <c r="G28" s="56">
        <v>78478000</v>
      </c>
      <c r="H28" s="56">
        <v>1373059</v>
      </c>
      <c r="I28" s="56">
        <v>1864885</v>
      </c>
      <c r="J28" s="56">
        <v>15417114</v>
      </c>
      <c r="K28" s="56">
        <v>14456874</v>
      </c>
      <c r="L28" s="56">
        <v>4162144</v>
      </c>
      <c r="M28" s="56">
        <v>7840875</v>
      </c>
      <c r="N28" s="57" t="str">
        <f t="shared" si="3"/>
        <v>correcto</v>
      </c>
    </row>
    <row r="29" spans="1:14" ht="15.75" customHeight="1" x14ac:dyDescent="0.25">
      <c r="A29" s="15" t="s">
        <v>61</v>
      </c>
      <c r="B29" s="56">
        <v>217844721</v>
      </c>
      <c r="C29" s="56">
        <v>2467</v>
      </c>
      <c r="D29" s="56">
        <v>0</v>
      </c>
      <c r="E29" s="56">
        <v>0</v>
      </c>
      <c r="F29" s="56">
        <v>0</v>
      </c>
      <c r="G29" s="56">
        <v>159264000</v>
      </c>
      <c r="H29" s="56">
        <v>1849112</v>
      </c>
      <c r="I29" s="56">
        <v>1813082</v>
      </c>
      <c r="J29" s="56">
        <v>18654708</v>
      </c>
      <c r="K29" s="56">
        <v>21360423</v>
      </c>
      <c r="L29" s="56">
        <v>3897287</v>
      </c>
      <c r="M29" s="56">
        <v>11003642</v>
      </c>
      <c r="N29" s="57" t="str">
        <f t="shared" si="3"/>
        <v>correcto</v>
      </c>
    </row>
    <row r="30" spans="1:14" ht="30" customHeight="1" x14ac:dyDescent="0.25">
      <c r="A30" s="15" t="s">
        <v>62</v>
      </c>
      <c r="B30" s="56">
        <v>2758398503</v>
      </c>
      <c r="C30" s="56">
        <v>498884357</v>
      </c>
      <c r="D30" s="56">
        <v>333454316</v>
      </c>
      <c r="E30" s="56">
        <v>31246388</v>
      </c>
      <c r="F30" s="56">
        <v>26376178</v>
      </c>
      <c r="G30" s="56">
        <v>791834000</v>
      </c>
      <c r="H30" s="56">
        <v>15935821</v>
      </c>
      <c r="I30" s="56">
        <v>87097025</v>
      </c>
      <c r="J30" s="56">
        <v>247650242</v>
      </c>
      <c r="K30" s="56">
        <v>400847859</v>
      </c>
      <c r="L30" s="56">
        <v>81242227</v>
      </c>
      <c r="M30" s="56">
        <v>243830090</v>
      </c>
      <c r="N30" s="57" t="str">
        <f t="shared" si="3"/>
        <v>correcto</v>
      </c>
    </row>
    <row r="31" spans="1:14" ht="15.75" x14ac:dyDescent="0.25">
      <c r="A31" s="15" t="s">
        <v>63</v>
      </c>
      <c r="B31" s="56">
        <v>27794938</v>
      </c>
      <c r="C31" s="56">
        <v>7572183</v>
      </c>
      <c r="D31" s="56">
        <v>5139562</v>
      </c>
      <c r="E31" s="56">
        <v>0</v>
      </c>
      <c r="F31" s="56">
        <v>13966</v>
      </c>
      <c r="G31" s="56">
        <v>8592000</v>
      </c>
      <c r="H31" s="56">
        <v>21390</v>
      </c>
      <c r="I31" s="56">
        <v>103605</v>
      </c>
      <c r="J31" s="56">
        <v>1593102</v>
      </c>
      <c r="K31" s="56">
        <v>3245750</v>
      </c>
      <c r="L31" s="56">
        <v>572381</v>
      </c>
      <c r="M31" s="56">
        <v>940999</v>
      </c>
      <c r="N31" s="57" t="str">
        <f t="shared" si="3"/>
        <v>correcto</v>
      </c>
    </row>
    <row r="32" spans="1:14" ht="15.75" x14ac:dyDescent="0.25">
      <c r="A32" s="15" t="s">
        <v>64</v>
      </c>
      <c r="B32" s="56">
        <v>6933009</v>
      </c>
      <c r="C32" s="56">
        <v>2389057</v>
      </c>
      <c r="D32" s="56">
        <v>1440793</v>
      </c>
      <c r="E32" s="56">
        <v>0</v>
      </c>
      <c r="F32" s="56">
        <v>0</v>
      </c>
      <c r="G32" s="56">
        <v>55000</v>
      </c>
      <c r="H32" s="56">
        <v>21094</v>
      </c>
      <c r="I32" s="56">
        <v>69070</v>
      </c>
      <c r="J32" s="56">
        <v>770856</v>
      </c>
      <c r="K32" s="56">
        <v>1370539</v>
      </c>
      <c r="L32" s="56">
        <v>217124</v>
      </c>
      <c r="M32" s="56">
        <v>599476</v>
      </c>
      <c r="N32" s="57" t="str">
        <f t="shared" si="3"/>
        <v>correcto</v>
      </c>
    </row>
    <row r="33" spans="1:14" ht="15.75" x14ac:dyDescent="0.25">
      <c r="A33" s="15" t="s">
        <v>65</v>
      </c>
      <c r="B33" s="56">
        <v>15083400</v>
      </c>
      <c r="C33" s="56">
        <v>2154461</v>
      </c>
      <c r="D33" s="56">
        <v>7543109</v>
      </c>
      <c r="E33" s="56">
        <v>0</v>
      </c>
      <c r="F33" s="56">
        <v>0</v>
      </c>
      <c r="G33" s="56">
        <v>59000</v>
      </c>
      <c r="H33" s="56">
        <v>104952</v>
      </c>
      <c r="I33" s="56">
        <v>259012</v>
      </c>
      <c r="J33" s="56">
        <v>1079198</v>
      </c>
      <c r="K33" s="56">
        <v>2851385</v>
      </c>
      <c r="L33" s="56">
        <v>361726</v>
      </c>
      <c r="M33" s="56">
        <v>670557</v>
      </c>
      <c r="N33" s="57" t="str">
        <f t="shared" si="3"/>
        <v>correcto</v>
      </c>
    </row>
    <row r="34" spans="1:14" ht="15.75" x14ac:dyDescent="0.25">
      <c r="A34" s="15" t="s">
        <v>66</v>
      </c>
      <c r="B34" s="56">
        <v>44866234</v>
      </c>
      <c r="C34" s="56">
        <v>4354560</v>
      </c>
      <c r="D34" s="56">
        <v>6555054</v>
      </c>
      <c r="E34" s="56">
        <v>0</v>
      </c>
      <c r="F34" s="56">
        <v>513948</v>
      </c>
      <c r="G34" s="56">
        <v>17568000</v>
      </c>
      <c r="H34" s="56">
        <v>322394</v>
      </c>
      <c r="I34" s="56">
        <v>552558</v>
      </c>
      <c r="J34" s="56">
        <v>4059840</v>
      </c>
      <c r="K34" s="56">
        <v>5689613</v>
      </c>
      <c r="L34" s="56">
        <v>1383350</v>
      </c>
      <c r="M34" s="56">
        <v>3866917</v>
      </c>
      <c r="N34" s="57" t="str">
        <f t="shared" si="3"/>
        <v>correcto</v>
      </c>
    </row>
    <row r="35" spans="1:14" ht="15.75" x14ac:dyDescent="0.25">
      <c r="A35" s="15" t="s">
        <v>67</v>
      </c>
      <c r="B35" s="56">
        <v>107775798</v>
      </c>
      <c r="C35" s="56">
        <v>4975141</v>
      </c>
      <c r="D35" s="56">
        <v>2067637</v>
      </c>
      <c r="E35" s="56">
        <v>140469</v>
      </c>
      <c r="F35" s="56">
        <v>223456</v>
      </c>
      <c r="G35" s="56">
        <v>29052000</v>
      </c>
      <c r="H35" s="56">
        <v>917043</v>
      </c>
      <c r="I35" s="56">
        <v>4040584</v>
      </c>
      <c r="J35" s="56">
        <v>17318559</v>
      </c>
      <c r="K35" s="56">
        <v>24983549</v>
      </c>
      <c r="L35" s="56">
        <v>5559245</v>
      </c>
      <c r="M35" s="56">
        <v>18498115</v>
      </c>
      <c r="N35" s="57" t="str">
        <f t="shared" si="3"/>
        <v>correcto</v>
      </c>
    </row>
    <row r="36" spans="1:14" ht="15.75" x14ac:dyDescent="0.25">
      <c r="A36" s="15" t="s">
        <v>68</v>
      </c>
      <c r="B36" s="56">
        <v>33407754</v>
      </c>
      <c r="C36" s="56">
        <v>16792353</v>
      </c>
      <c r="D36" s="56">
        <v>4200219</v>
      </c>
      <c r="E36" s="56">
        <v>0</v>
      </c>
      <c r="F36" s="56">
        <v>5586</v>
      </c>
      <c r="G36" s="56">
        <v>132000</v>
      </c>
      <c r="H36" s="56">
        <v>76572</v>
      </c>
      <c r="I36" s="56">
        <v>224477</v>
      </c>
      <c r="J36" s="56">
        <v>2518129</v>
      </c>
      <c r="K36" s="56">
        <v>6380613</v>
      </c>
      <c r="L36" s="56">
        <v>699103</v>
      </c>
      <c r="M36" s="56">
        <v>2378702</v>
      </c>
      <c r="N36" s="57" t="str">
        <f t="shared" si="3"/>
        <v>correcto</v>
      </c>
    </row>
    <row r="37" spans="1:14" ht="15.75" x14ac:dyDescent="0.25">
      <c r="A37" s="35" t="s">
        <v>69</v>
      </c>
      <c r="B37" s="56">
        <v>25901072</v>
      </c>
      <c r="C37" s="56">
        <v>6673672</v>
      </c>
      <c r="D37" s="56">
        <v>1113340</v>
      </c>
      <c r="E37" s="56">
        <v>1815</v>
      </c>
      <c r="F37" s="56">
        <v>988792</v>
      </c>
      <c r="G37" s="56">
        <v>11377000</v>
      </c>
      <c r="H37" s="56">
        <v>115456</v>
      </c>
      <c r="I37" s="56">
        <v>448954</v>
      </c>
      <c r="J37" s="56">
        <v>1438931</v>
      </c>
      <c r="K37" s="56">
        <v>2339333</v>
      </c>
      <c r="L37" s="56">
        <v>453118</v>
      </c>
      <c r="M37" s="56">
        <v>950661</v>
      </c>
      <c r="N37" s="57" t="str">
        <f t="shared" si="3"/>
        <v>correcto</v>
      </c>
    </row>
    <row r="38" spans="1:14" ht="15.75" x14ac:dyDescent="0.25">
      <c r="A38" s="35" t="s">
        <v>70</v>
      </c>
      <c r="B38" s="56">
        <v>19885896</v>
      </c>
      <c r="C38" s="56">
        <v>6109727</v>
      </c>
      <c r="D38" s="56">
        <v>1169343</v>
      </c>
      <c r="E38" s="56">
        <v>0</v>
      </c>
      <c r="F38" s="56">
        <v>0</v>
      </c>
      <c r="G38" s="56">
        <v>5722000</v>
      </c>
      <c r="H38" s="56">
        <v>60339</v>
      </c>
      <c r="I38" s="56">
        <v>241744</v>
      </c>
      <c r="J38" s="56">
        <v>1644492</v>
      </c>
      <c r="K38" s="56">
        <v>3165932</v>
      </c>
      <c r="L38" s="56">
        <v>542787</v>
      </c>
      <c r="M38" s="56">
        <v>1229532</v>
      </c>
      <c r="N38" s="57" t="str">
        <f t="shared" si="3"/>
        <v>correcto</v>
      </c>
    </row>
    <row r="39" spans="1:14" ht="15.75" x14ac:dyDescent="0.25">
      <c r="A39" s="35" t="s">
        <v>71</v>
      </c>
      <c r="B39" s="56">
        <v>19106512</v>
      </c>
      <c r="C39" s="56">
        <v>432130</v>
      </c>
      <c r="D39" s="56">
        <v>156815</v>
      </c>
      <c r="E39" s="56">
        <v>0</v>
      </c>
      <c r="F39" s="56">
        <v>0</v>
      </c>
      <c r="G39" s="56">
        <v>9581000</v>
      </c>
      <c r="H39" s="56">
        <v>101509</v>
      </c>
      <c r="I39" s="56">
        <v>293547</v>
      </c>
      <c r="J39" s="56">
        <v>2415348</v>
      </c>
      <c r="K39" s="56">
        <v>2686661</v>
      </c>
      <c r="L39" s="56">
        <v>530945</v>
      </c>
      <c r="M39" s="56">
        <v>2908557</v>
      </c>
      <c r="N39" s="57" t="str">
        <f t="shared" si="3"/>
        <v>correcto</v>
      </c>
    </row>
    <row r="40" spans="1:14" ht="15.75" x14ac:dyDescent="0.25">
      <c r="A40" s="35" t="s">
        <v>72</v>
      </c>
      <c r="B40" s="56">
        <v>25478456</v>
      </c>
      <c r="C40" s="56">
        <v>9007398</v>
      </c>
      <c r="D40" s="56">
        <v>5728048</v>
      </c>
      <c r="E40" s="56">
        <v>0</v>
      </c>
      <c r="F40" s="56">
        <v>0</v>
      </c>
      <c r="G40" s="56">
        <v>532000</v>
      </c>
      <c r="H40" s="56">
        <v>44823</v>
      </c>
      <c r="I40" s="56">
        <v>742500</v>
      </c>
      <c r="J40" s="56">
        <v>1952834</v>
      </c>
      <c r="K40" s="56">
        <v>5114367</v>
      </c>
      <c r="L40" s="56">
        <v>771931</v>
      </c>
      <c r="M40" s="56">
        <v>1584555</v>
      </c>
      <c r="N40" s="57" t="str">
        <f t="shared" si="3"/>
        <v>correcto</v>
      </c>
    </row>
    <row r="41" spans="1:14" ht="15.75" x14ac:dyDescent="0.25">
      <c r="A41" s="35" t="s">
        <v>73</v>
      </c>
      <c r="B41" s="56">
        <v>19626339</v>
      </c>
      <c r="C41" s="56">
        <v>4098460</v>
      </c>
      <c r="D41" s="56">
        <v>3541941</v>
      </c>
      <c r="E41" s="56">
        <v>0</v>
      </c>
      <c r="F41" s="56">
        <v>0</v>
      </c>
      <c r="G41" s="56">
        <v>1345000</v>
      </c>
      <c r="H41" s="56">
        <v>382785</v>
      </c>
      <c r="I41" s="56">
        <v>1329594</v>
      </c>
      <c r="J41" s="56">
        <v>2518129</v>
      </c>
      <c r="K41" s="56">
        <v>3940017</v>
      </c>
      <c r="L41" s="56">
        <v>917770</v>
      </c>
      <c r="M41" s="56">
        <v>1552643</v>
      </c>
      <c r="N41" s="57" t="str">
        <f t="shared" si="3"/>
        <v>correcto</v>
      </c>
    </row>
    <row r="42" spans="1:14" ht="15.75" x14ac:dyDescent="0.25">
      <c r="A42" s="35" t="s">
        <v>74</v>
      </c>
      <c r="B42" s="56">
        <v>10077163</v>
      </c>
      <c r="C42" s="56">
        <v>245908</v>
      </c>
      <c r="D42" s="56">
        <v>2508039</v>
      </c>
      <c r="E42" s="56">
        <v>0</v>
      </c>
      <c r="F42" s="56">
        <v>0</v>
      </c>
      <c r="G42" s="56">
        <v>3881000</v>
      </c>
      <c r="H42" s="56">
        <v>48891</v>
      </c>
      <c r="I42" s="56">
        <v>207209</v>
      </c>
      <c r="J42" s="56">
        <v>873636</v>
      </c>
      <c r="K42" s="56">
        <v>1409444</v>
      </c>
      <c r="L42" s="56">
        <v>261317</v>
      </c>
      <c r="M42" s="56">
        <v>641719</v>
      </c>
      <c r="N42" s="57" t="str">
        <f t="shared" si="3"/>
        <v>correcto</v>
      </c>
    </row>
    <row r="43" spans="1:14" ht="15.75" x14ac:dyDescent="0.25">
      <c r="A43" s="35" t="s">
        <v>75</v>
      </c>
      <c r="B43" s="56">
        <v>122906768</v>
      </c>
      <c r="C43" s="56">
        <v>903568</v>
      </c>
      <c r="D43" s="56">
        <v>509571</v>
      </c>
      <c r="E43" s="56">
        <v>215</v>
      </c>
      <c r="F43" s="56">
        <v>388255</v>
      </c>
      <c r="G43" s="56">
        <v>109180000</v>
      </c>
      <c r="H43" s="56">
        <v>1159350</v>
      </c>
      <c r="I43" s="56">
        <v>725233</v>
      </c>
      <c r="J43" s="56">
        <v>2312567</v>
      </c>
      <c r="K43" s="56">
        <v>4176792</v>
      </c>
      <c r="L43" s="56">
        <v>511941</v>
      </c>
      <c r="M43" s="56">
        <v>3039276</v>
      </c>
      <c r="N43" s="57" t="str">
        <f t="shared" si="3"/>
        <v>correcto</v>
      </c>
    </row>
    <row r="44" spans="1:14" ht="15.75" x14ac:dyDescent="0.25">
      <c r="A44" s="35" t="s">
        <v>76</v>
      </c>
      <c r="B44" s="56">
        <v>13124784</v>
      </c>
      <c r="C44" s="56">
        <v>547051</v>
      </c>
      <c r="D44" s="56">
        <v>2979830</v>
      </c>
      <c r="E44" s="56">
        <v>0</v>
      </c>
      <c r="F44" s="56">
        <v>0</v>
      </c>
      <c r="G44" s="56">
        <v>5744000</v>
      </c>
      <c r="H44" s="56">
        <v>39724</v>
      </c>
      <c r="I44" s="56">
        <v>362616</v>
      </c>
      <c r="J44" s="56">
        <v>1079198</v>
      </c>
      <c r="K44" s="56">
        <v>1369759</v>
      </c>
      <c r="L44" s="56">
        <v>342855</v>
      </c>
      <c r="M44" s="56">
        <v>659751</v>
      </c>
      <c r="N44" s="57" t="str">
        <f t="shared" si="3"/>
        <v>correcto</v>
      </c>
    </row>
    <row r="45" spans="1:14" ht="15.75" x14ac:dyDescent="0.25">
      <c r="A45" s="35" t="s">
        <v>77</v>
      </c>
      <c r="B45" s="56">
        <v>7247385</v>
      </c>
      <c r="C45" s="56">
        <v>2992104</v>
      </c>
      <c r="D45" s="56">
        <v>1017975</v>
      </c>
      <c r="E45" s="56">
        <v>0</v>
      </c>
      <c r="F45" s="56">
        <v>0</v>
      </c>
      <c r="G45" s="56">
        <v>74000</v>
      </c>
      <c r="H45" s="56">
        <v>18334</v>
      </c>
      <c r="I45" s="56">
        <v>86337</v>
      </c>
      <c r="J45" s="56">
        <v>770856</v>
      </c>
      <c r="K45" s="56">
        <v>1582970</v>
      </c>
      <c r="L45" s="56">
        <v>211114</v>
      </c>
      <c r="M45" s="56">
        <v>493695</v>
      </c>
      <c r="N45" s="57" t="str">
        <f t="shared" si="3"/>
        <v>correcto</v>
      </c>
    </row>
    <row r="46" spans="1:14" ht="15.75" x14ac:dyDescent="0.25">
      <c r="A46" s="35" t="s">
        <v>78</v>
      </c>
      <c r="B46" s="56">
        <v>17688863</v>
      </c>
      <c r="C46" s="56">
        <v>5344638</v>
      </c>
      <c r="D46" s="56">
        <v>4774172</v>
      </c>
      <c r="E46" s="56">
        <v>72</v>
      </c>
      <c r="F46" s="56">
        <v>0</v>
      </c>
      <c r="G46" s="56">
        <v>1646000</v>
      </c>
      <c r="H46" s="56">
        <v>42105</v>
      </c>
      <c r="I46" s="56">
        <v>120872</v>
      </c>
      <c r="J46" s="56">
        <v>1644492</v>
      </c>
      <c r="K46" s="56">
        <v>2773172</v>
      </c>
      <c r="L46" s="56">
        <v>484009</v>
      </c>
      <c r="M46" s="56">
        <v>859331</v>
      </c>
      <c r="N46" s="57" t="str">
        <f t="shared" si="3"/>
        <v>correcto</v>
      </c>
    </row>
    <row r="47" spans="1:14" ht="15.75" x14ac:dyDescent="0.25">
      <c r="A47" s="35" t="s">
        <v>79</v>
      </c>
      <c r="B47" s="56">
        <v>12930927</v>
      </c>
      <c r="C47" s="56">
        <v>4172043</v>
      </c>
      <c r="D47" s="56">
        <v>4775901</v>
      </c>
      <c r="E47" s="56">
        <v>0</v>
      </c>
      <c r="F47" s="56">
        <v>0</v>
      </c>
      <c r="G47" s="56">
        <v>277000</v>
      </c>
      <c r="H47" s="56">
        <v>9167</v>
      </c>
      <c r="I47" s="56">
        <v>120872</v>
      </c>
      <c r="J47" s="56">
        <v>822246</v>
      </c>
      <c r="K47" s="56">
        <v>1848083</v>
      </c>
      <c r="L47" s="56">
        <v>353991</v>
      </c>
      <c r="M47" s="56">
        <v>551624</v>
      </c>
      <c r="N47" s="57" t="str">
        <f t="shared" si="3"/>
        <v>correcto</v>
      </c>
    </row>
    <row r="48" spans="1:14" ht="15.75" x14ac:dyDescent="0.25">
      <c r="A48" s="35" t="s">
        <v>80</v>
      </c>
      <c r="B48" s="56">
        <v>8075881</v>
      </c>
      <c r="C48" s="56">
        <v>3141627</v>
      </c>
      <c r="D48" s="56">
        <v>2444397</v>
      </c>
      <c r="E48" s="56">
        <v>0</v>
      </c>
      <c r="F48" s="56">
        <v>0</v>
      </c>
      <c r="G48" s="56">
        <v>41000</v>
      </c>
      <c r="H48" s="56">
        <v>24626</v>
      </c>
      <c r="I48" s="56">
        <v>69070</v>
      </c>
      <c r="J48" s="56">
        <v>719465</v>
      </c>
      <c r="K48" s="56">
        <v>992754</v>
      </c>
      <c r="L48" s="56">
        <v>252302</v>
      </c>
      <c r="M48" s="56">
        <v>390640</v>
      </c>
      <c r="N48" s="57" t="str">
        <f t="shared" si="3"/>
        <v>correcto</v>
      </c>
    </row>
    <row r="49" spans="1:14" ht="15.75" x14ac:dyDescent="0.25">
      <c r="A49" s="35" t="s">
        <v>81</v>
      </c>
      <c r="B49" s="56">
        <v>5245200</v>
      </c>
      <c r="C49" s="56">
        <v>996530</v>
      </c>
      <c r="D49" s="56">
        <v>2056081</v>
      </c>
      <c r="E49" s="56">
        <v>0</v>
      </c>
      <c r="F49" s="56">
        <v>36312</v>
      </c>
      <c r="G49" s="56">
        <v>99000</v>
      </c>
      <c r="H49" s="56">
        <v>6111</v>
      </c>
      <c r="I49" s="56">
        <v>241744</v>
      </c>
      <c r="J49" s="56">
        <v>462513</v>
      </c>
      <c r="K49" s="56">
        <v>868943</v>
      </c>
      <c r="L49" s="56">
        <v>206385</v>
      </c>
      <c r="M49" s="56">
        <v>271581</v>
      </c>
      <c r="N49" s="57" t="str">
        <f t="shared" si="3"/>
        <v>correcto</v>
      </c>
    </row>
    <row r="50" spans="1:14" ht="15.75" x14ac:dyDescent="0.25">
      <c r="A50" s="35" t="s">
        <v>82</v>
      </c>
      <c r="B50" s="56">
        <v>13799093</v>
      </c>
      <c r="C50" s="56">
        <v>4002278</v>
      </c>
      <c r="D50" s="56">
        <v>1304355</v>
      </c>
      <c r="E50" s="56">
        <v>0</v>
      </c>
      <c r="F50" s="56">
        <v>0</v>
      </c>
      <c r="G50" s="56">
        <v>3170000</v>
      </c>
      <c r="H50" s="56">
        <v>37765</v>
      </c>
      <c r="I50" s="56">
        <v>259012</v>
      </c>
      <c r="J50" s="56">
        <v>1130588</v>
      </c>
      <c r="K50" s="56">
        <v>2645656</v>
      </c>
      <c r="L50" s="56">
        <v>482674</v>
      </c>
      <c r="M50" s="56">
        <v>766765</v>
      </c>
      <c r="N50" s="57" t="str">
        <f t="shared" si="3"/>
        <v>correcto</v>
      </c>
    </row>
    <row r="51" spans="1:14" ht="15.75" customHeight="1" x14ac:dyDescent="0.25">
      <c r="A51" s="35" t="s">
        <v>83</v>
      </c>
      <c r="B51" s="56">
        <v>23716570</v>
      </c>
      <c r="C51" s="56">
        <v>11862458</v>
      </c>
      <c r="D51" s="56">
        <v>4328574</v>
      </c>
      <c r="E51" s="56">
        <v>0</v>
      </c>
      <c r="F51" s="56">
        <v>0</v>
      </c>
      <c r="G51" s="56">
        <v>8000</v>
      </c>
      <c r="H51" s="56">
        <v>44971</v>
      </c>
      <c r="I51" s="56">
        <v>621628</v>
      </c>
      <c r="J51" s="56">
        <v>1798663</v>
      </c>
      <c r="K51" s="56">
        <v>3507352</v>
      </c>
      <c r="L51" s="56">
        <v>559751</v>
      </c>
      <c r="M51" s="56">
        <v>985173</v>
      </c>
      <c r="N51" s="57" t="str">
        <f t="shared" si="3"/>
        <v>correcto</v>
      </c>
    </row>
    <row r="52" spans="1:14" ht="15.75" customHeight="1" x14ac:dyDescent="0.25">
      <c r="A52" s="35" t="s">
        <v>84</v>
      </c>
      <c r="B52" s="56">
        <v>19684840</v>
      </c>
      <c r="C52" s="56">
        <v>6736082</v>
      </c>
      <c r="D52" s="56">
        <v>6016495</v>
      </c>
      <c r="E52" s="56">
        <v>0</v>
      </c>
      <c r="F52" s="56">
        <v>153627</v>
      </c>
      <c r="G52" s="56">
        <v>17000</v>
      </c>
      <c r="H52" s="56">
        <v>43191</v>
      </c>
      <c r="I52" s="56">
        <v>155407</v>
      </c>
      <c r="J52" s="56">
        <v>1644492</v>
      </c>
      <c r="K52" s="56">
        <v>3435717</v>
      </c>
      <c r="L52" s="56">
        <v>490020</v>
      </c>
      <c r="M52" s="56">
        <v>992809</v>
      </c>
      <c r="N52" s="57" t="str">
        <f t="shared" si="3"/>
        <v>correcto</v>
      </c>
    </row>
    <row r="53" spans="1:14" ht="15.75" customHeight="1" x14ac:dyDescent="0.25">
      <c r="A53" s="35" t="s">
        <v>85</v>
      </c>
      <c r="B53" s="56">
        <v>10784708</v>
      </c>
      <c r="C53" s="56">
        <v>3553544</v>
      </c>
      <c r="D53" s="56">
        <v>910943</v>
      </c>
      <c r="E53" s="56">
        <v>0</v>
      </c>
      <c r="F53" s="56">
        <v>0</v>
      </c>
      <c r="G53" s="56">
        <v>49000</v>
      </c>
      <c r="H53" s="56">
        <v>117626</v>
      </c>
      <c r="I53" s="56">
        <v>707966</v>
      </c>
      <c r="J53" s="56">
        <v>2158396</v>
      </c>
      <c r="K53" s="56">
        <v>1720774</v>
      </c>
      <c r="L53" s="56">
        <v>553241</v>
      </c>
      <c r="M53" s="56">
        <v>1013218</v>
      </c>
      <c r="N53" s="57" t="str">
        <f t="shared" si="3"/>
        <v>correcto</v>
      </c>
    </row>
    <row r="54" spans="1:14" ht="15.75" customHeight="1" x14ac:dyDescent="0.25">
      <c r="A54" s="35" t="s">
        <v>86</v>
      </c>
      <c r="B54" s="56">
        <v>26961214</v>
      </c>
      <c r="C54" s="56">
        <v>8717656</v>
      </c>
      <c r="D54" s="56">
        <v>6521133</v>
      </c>
      <c r="E54" s="56">
        <v>0</v>
      </c>
      <c r="F54" s="56">
        <v>33519</v>
      </c>
      <c r="G54" s="56">
        <v>1233000</v>
      </c>
      <c r="H54" s="56">
        <v>75743</v>
      </c>
      <c r="I54" s="56">
        <v>949710</v>
      </c>
      <c r="J54" s="56">
        <v>2209786</v>
      </c>
      <c r="K54" s="56">
        <v>5199526</v>
      </c>
      <c r="L54" s="56">
        <v>746609</v>
      </c>
      <c r="M54" s="56">
        <v>1274532</v>
      </c>
      <c r="N54" s="57" t="str">
        <f>+IF(+SUM(C54:M54)=B54,"correcto","ERROR")</f>
        <v>correcto</v>
      </c>
    </row>
    <row r="55" spans="1:14" ht="15.75" customHeight="1" x14ac:dyDescent="0.25">
      <c r="A55" s="35" t="s">
        <v>87</v>
      </c>
      <c r="B55" s="56">
        <v>31176267</v>
      </c>
      <c r="C55" s="56">
        <v>7942765</v>
      </c>
      <c r="D55" s="56">
        <v>4448759</v>
      </c>
      <c r="E55" s="56">
        <v>0</v>
      </c>
      <c r="F55" s="56">
        <v>0</v>
      </c>
      <c r="G55" s="56">
        <v>7729000</v>
      </c>
      <c r="H55" s="56">
        <v>164294</v>
      </c>
      <c r="I55" s="56">
        <v>466221</v>
      </c>
      <c r="J55" s="56">
        <v>2775081</v>
      </c>
      <c r="K55" s="56">
        <v>5228785</v>
      </c>
      <c r="L55" s="56">
        <v>931117</v>
      </c>
      <c r="M55" s="56">
        <v>1490245</v>
      </c>
      <c r="N55" s="57" t="str">
        <f t="shared" si="3"/>
        <v>correcto</v>
      </c>
    </row>
    <row r="56" spans="1:14" ht="15.75" customHeight="1" x14ac:dyDescent="0.25">
      <c r="A56" s="35" t="s">
        <v>88</v>
      </c>
      <c r="B56" s="56">
        <v>17306341</v>
      </c>
      <c r="C56" s="56">
        <v>1734054</v>
      </c>
      <c r="D56" s="56">
        <v>5596012</v>
      </c>
      <c r="E56" s="56">
        <v>1195</v>
      </c>
      <c r="F56" s="56">
        <v>58657</v>
      </c>
      <c r="G56" s="56">
        <v>2575000</v>
      </c>
      <c r="H56" s="56">
        <v>109197</v>
      </c>
      <c r="I56" s="56">
        <v>431686</v>
      </c>
      <c r="J56" s="56">
        <v>2055615</v>
      </c>
      <c r="K56" s="56">
        <v>2606830</v>
      </c>
      <c r="L56" s="56">
        <v>772771</v>
      </c>
      <c r="M56" s="56">
        <v>1365324</v>
      </c>
      <c r="N56" s="57" t="str">
        <f>+IF(+SUM(C56:M56)=B56,"correcto","ERROR")</f>
        <v>correcto</v>
      </c>
    </row>
    <row r="57" spans="1:14" ht="15.75" customHeight="1" x14ac:dyDescent="0.25">
      <c r="A57" s="35" t="s">
        <v>89</v>
      </c>
      <c r="B57" s="56">
        <v>34314716</v>
      </c>
      <c r="C57" s="56">
        <v>4032102</v>
      </c>
      <c r="D57" s="56">
        <v>4662356</v>
      </c>
      <c r="E57" s="56">
        <v>0</v>
      </c>
      <c r="F57" s="56">
        <v>0</v>
      </c>
      <c r="G57" s="56">
        <v>11277000</v>
      </c>
      <c r="H57" s="56">
        <v>195270</v>
      </c>
      <c r="I57" s="56">
        <v>1450466</v>
      </c>
      <c r="J57" s="56">
        <v>3700107</v>
      </c>
      <c r="K57" s="56">
        <v>5267495</v>
      </c>
      <c r="L57" s="56">
        <v>1072413</v>
      </c>
      <c r="M57" s="56">
        <v>2657507</v>
      </c>
      <c r="N57" s="57" t="str">
        <f t="shared" si="3"/>
        <v>correcto</v>
      </c>
    </row>
    <row r="58" spans="1:14" ht="15.75" customHeight="1" x14ac:dyDescent="0.25">
      <c r="A58" s="35" t="s">
        <v>90</v>
      </c>
      <c r="B58" s="56">
        <v>13149845</v>
      </c>
      <c r="C58" s="56">
        <v>5791674</v>
      </c>
      <c r="D58" s="56">
        <v>3504135</v>
      </c>
      <c r="E58" s="56">
        <v>24</v>
      </c>
      <c r="F58" s="56">
        <v>0</v>
      </c>
      <c r="G58" s="56">
        <v>38000</v>
      </c>
      <c r="H58" s="56">
        <v>58575</v>
      </c>
      <c r="I58" s="56">
        <v>120872</v>
      </c>
      <c r="J58" s="56">
        <v>925027</v>
      </c>
      <c r="K58" s="56">
        <v>1731522</v>
      </c>
      <c r="L58" s="56">
        <v>412769</v>
      </c>
      <c r="M58" s="56">
        <v>567247</v>
      </c>
      <c r="N58" s="57" t="str">
        <f t="shared" si="3"/>
        <v>correcto</v>
      </c>
    </row>
    <row r="59" spans="1:14" ht="15.75" customHeight="1" x14ac:dyDescent="0.25">
      <c r="A59" s="35" t="s">
        <v>91</v>
      </c>
      <c r="B59" s="56">
        <v>9786610</v>
      </c>
      <c r="C59" s="56">
        <v>1281340</v>
      </c>
      <c r="D59" s="56">
        <v>1709706</v>
      </c>
      <c r="E59" s="56">
        <v>0</v>
      </c>
      <c r="F59" s="56">
        <v>0</v>
      </c>
      <c r="G59" s="56">
        <v>393000</v>
      </c>
      <c r="H59" s="56">
        <v>113481</v>
      </c>
      <c r="I59" s="56">
        <v>155407</v>
      </c>
      <c r="J59" s="56">
        <v>1695883</v>
      </c>
      <c r="K59" s="56">
        <v>2054263</v>
      </c>
      <c r="L59" s="56">
        <v>501598</v>
      </c>
      <c r="M59" s="56">
        <v>1881932</v>
      </c>
      <c r="N59" s="57" t="str">
        <f t="shared" si="3"/>
        <v>correcto</v>
      </c>
    </row>
    <row r="60" spans="1:14" ht="15.75" customHeight="1" x14ac:dyDescent="0.25">
      <c r="A60" s="35" t="s">
        <v>92</v>
      </c>
      <c r="B60" s="56">
        <v>180400015</v>
      </c>
      <c r="C60" s="56">
        <v>13023</v>
      </c>
      <c r="D60" s="56">
        <v>47212</v>
      </c>
      <c r="E60" s="56">
        <v>1863</v>
      </c>
      <c r="F60" s="56">
        <v>351943</v>
      </c>
      <c r="G60" s="56">
        <v>172618000</v>
      </c>
      <c r="H60" s="56">
        <v>664757</v>
      </c>
      <c r="I60" s="56">
        <v>189942</v>
      </c>
      <c r="J60" s="56">
        <v>1695883</v>
      </c>
      <c r="K60" s="56">
        <v>2441148</v>
      </c>
      <c r="L60" s="56">
        <v>464302</v>
      </c>
      <c r="M60" s="56">
        <v>1911942</v>
      </c>
      <c r="N60" s="57" t="str">
        <f t="shared" si="3"/>
        <v>correcto</v>
      </c>
    </row>
    <row r="61" spans="1:14" ht="15.75" customHeight="1" x14ac:dyDescent="0.25">
      <c r="A61" s="35" t="s">
        <v>93</v>
      </c>
      <c r="B61" s="56">
        <v>23242701</v>
      </c>
      <c r="C61" s="56">
        <v>563564</v>
      </c>
      <c r="D61" s="56">
        <v>383858</v>
      </c>
      <c r="E61" s="56">
        <v>0</v>
      </c>
      <c r="F61" s="56">
        <v>0</v>
      </c>
      <c r="G61" s="56">
        <v>15591000</v>
      </c>
      <c r="H61" s="56">
        <v>223063</v>
      </c>
      <c r="I61" s="56">
        <v>207209</v>
      </c>
      <c r="J61" s="56">
        <v>2209786</v>
      </c>
      <c r="K61" s="56">
        <v>2522768</v>
      </c>
      <c r="L61" s="56">
        <v>481492</v>
      </c>
      <c r="M61" s="56">
        <v>1059961</v>
      </c>
      <c r="N61" s="57" t="str">
        <f t="shared" si="3"/>
        <v>correcto</v>
      </c>
    </row>
    <row r="62" spans="1:14" ht="15.75" customHeight="1" x14ac:dyDescent="0.25">
      <c r="A62" s="35" t="s">
        <v>94</v>
      </c>
      <c r="B62" s="56">
        <v>11990612</v>
      </c>
      <c r="C62" s="56">
        <v>2079061</v>
      </c>
      <c r="D62" s="56">
        <v>2050284</v>
      </c>
      <c r="E62" s="56">
        <v>0</v>
      </c>
      <c r="F62" s="56">
        <v>0</v>
      </c>
      <c r="G62" s="56">
        <v>5624000</v>
      </c>
      <c r="H62" s="56">
        <v>27501</v>
      </c>
      <c r="I62" s="56">
        <v>103605</v>
      </c>
      <c r="J62" s="56">
        <v>616685</v>
      </c>
      <c r="K62" s="56">
        <v>816811</v>
      </c>
      <c r="L62" s="56">
        <v>217124</v>
      </c>
      <c r="M62" s="56">
        <v>455541</v>
      </c>
      <c r="N62" s="57" t="str">
        <f t="shared" si="3"/>
        <v>correcto</v>
      </c>
    </row>
    <row r="63" spans="1:14" ht="15.75" customHeight="1" x14ac:dyDescent="0.25">
      <c r="A63" s="35" t="s">
        <v>95</v>
      </c>
      <c r="B63" s="56">
        <v>16552016</v>
      </c>
      <c r="C63" s="56">
        <v>8294470</v>
      </c>
      <c r="D63" s="56">
        <v>1600659</v>
      </c>
      <c r="E63" s="56">
        <v>0</v>
      </c>
      <c r="F63" s="56">
        <v>0</v>
      </c>
      <c r="G63" s="56">
        <v>403000</v>
      </c>
      <c r="H63" s="56">
        <v>66739</v>
      </c>
      <c r="I63" s="56">
        <v>707966</v>
      </c>
      <c r="J63" s="56">
        <v>1644492</v>
      </c>
      <c r="K63" s="56">
        <v>1967459</v>
      </c>
      <c r="L63" s="56">
        <v>668121</v>
      </c>
      <c r="M63" s="56">
        <v>1199110</v>
      </c>
      <c r="N63" s="57" t="str">
        <f t="shared" si="3"/>
        <v>correcto</v>
      </c>
    </row>
    <row r="64" spans="1:14" ht="15.75" customHeight="1" x14ac:dyDescent="0.25">
      <c r="A64" s="35" t="s">
        <v>96</v>
      </c>
      <c r="B64" s="56">
        <v>7613539</v>
      </c>
      <c r="C64" s="56">
        <v>2645954</v>
      </c>
      <c r="D64" s="56">
        <v>2887910</v>
      </c>
      <c r="E64" s="56">
        <v>0</v>
      </c>
      <c r="F64" s="56">
        <v>0</v>
      </c>
      <c r="G64" s="56">
        <v>7000</v>
      </c>
      <c r="H64" s="56">
        <v>7190</v>
      </c>
      <c r="I64" s="56">
        <v>51802</v>
      </c>
      <c r="J64" s="56">
        <v>411123</v>
      </c>
      <c r="K64" s="56">
        <v>990366</v>
      </c>
      <c r="L64" s="56">
        <v>184508</v>
      </c>
      <c r="M64" s="56">
        <v>427686</v>
      </c>
      <c r="N64" s="57" t="str">
        <f t="shared" si="3"/>
        <v>correcto</v>
      </c>
    </row>
    <row r="65" spans="1:14" ht="15.75" customHeight="1" x14ac:dyDescent="0.25">
      <c r="A65" s="35" t="s">
        <v>97</v>
      </c>
      <c r="B65" s="56">
        <v>12578178</v>
      </c>
      <c r="C65" s="56">
        <v>5439373</v>
      </c>
      <c r="D65" s="56">
        <v>2021454</v>
      </c>
      <c r="E65" s="56">
        <v>0</v>
      </c>
      <c r="F65" s="56">
        <v>0</v>
      </c>
      <c r="G65" s="56">
        <v>39000</v>
      </c>
      <c r="H65" s="56">
        <v>18334</v>
      </c>
      <c r="I65" s="56">
        <v>34535</v>
      </c>
      <c r="J65" s="56">
        <v>873636</v>
      </c>
      <c r="K65" s="56">
        <v>2992236</v>
      </c>
      <c r="L65" s="56">
        <v>382988</v>
      </c>
      <c r="M65" s="56">
        <v>776622</v>
      </c>
      <c r="N65" s="57" t="str">
        <f t="shared" si="3"/>
        <v>correcto</v>
      </c>
    </row>
    <row r="66" spans="1:14" ht="15.75" customHeight="1" x14ac:dyDescent="0.25">
      <c r="A66" s="35" t="s">
        <v>98</v>
      </c>
      <c r="B66" s="56">
        <v>8860641</v>
      </c>
      <c r="C66" s="56">
        <v>3433326</v>
      </c>
      <c r="D66" s="56">
        <v>1883573</v>
      </c>
      <c r="E66" s="56">
        <v>0</v>
      </c>
      <c r="F66" s="56">
        <v>0</v>
      </c>
      <c r="G66" s="56">
        <v>15000</v>
      </c>
      <c r="H66" s="56">
        <v>18334</v>
      </c>
      <c r="I66" s="56">
        <v>276279</v>
      </c>
      <c r="J66" s="56">
        <v>873636</v>
      </c>
      <c r="K66" s="56">
        <v>1444047</v>
      </c>
      <c r="L66" s="56">
        <v>367293</v>
      </c>
      <c r="M66" s="56">
        <v>549153</v>
      </c>
      <c r="N66" s="57" t="str">
        <f t="shared" si="3"/>
        <v>correcto</v>
      </c>
    </row>
    <row r="67" spans="1:14" ht="15.75" customHeight="1" x14ac:dyDescent="0.25">
      <c r="A67" s="35" t="s">
        <v>99</v>
      </c>
      <c r="B67" s="56">
        <v>3621158</v>
      </c>
      <c r="C67" s="56">
        <v>859878</v>
      </c>
      <c r="D67" s="56">
        <v>1986368</v>
      </c>
      <c r="E67" s="56">
        <v>0</v>
      </c>
      <c r="F67" s="56">
        <v>0</v>
      </c>
      <c r="G67" s="56">
        <v>1000</v>
      </c>
      <c r="H67" s="56">
        <v>10999</v>
      </c>
      <c r="I67" s="56">
        <v>17267</v>
      </c>
      <c r="J67" s="56">
        <v>154171</v>
      </c>
      <c r="K67" s="56">
        <v>320692</v>
      </c>
      <c r="L67" s="56">
        <v>66511</v>
      </c>
      <c r="M67" s="56">
        <v>204272</v>
      </c>
      <c r="N67" s="57" t="str">
        <f t="shared" si="3"/>
        <v>correcto</v>
      </c>
    </row>
    <row r="68" spans="1:14" ht="15.75" customHeight="1" x14ac:dyDescent="0.25">
      <c r="A68" s="35" t="s">
        <v>100</v>
      </c>
      <c r="B68" s="56">
        <v>12024028</v>
      </c>
      <c r="C68" s="56">
        <v>4340325</v>
      </c>
      <c r="D68" s="56">
        <v>4802388</v>
      </c>
      <c r="E68" s="56">
        <v>0</v>
      </c>
      <c r="F68" s="56">
        <v>0</v>
      </c>
      <c r="G68" s="56">
        <v>9000</v>
      </c>
      <c r="H68" s="56">
        <v>9166</v>
      </c>
      <c r="I68" s="56">
        <v>69070</v>
      </c>
      <c r="J68" s="56">
        <v>668075</v>
      </c>
      <c r="K68" s="56">
        <v>1200429</v>
      </c>
      <c r="L68" s="56">
        <v>293490</v>
      </c>
      <c r="M68" s="56">
        <v>632085</v>
      </c>
      <c r="N68" s="57" t="str">
        <f t="shared" si="3"/>
        <v>correcto</v>
      </c>
    </row>
    <row r="69" spans="1:14" ht="15.75" customHeight="1" x14ac:dyDescent="0.25">
      <c r="A69" s="35" t="s">
        <v>101</v>
      </c>
      <c r="B69" s="56">
        <v>4338416</v>
      </c>
      <c r="C69" s="56">
        <v>388744</v>
      </c>
      <c r="D69" s="56">
        <v>2104075</v>
      </c>
      <c r="E69" s="56">
        <v>0</v>
      </c>
      <c r="F69" s="56">
        <v>0</v>
      </c>
      <c r="G69" s="56">
        <v>72000</v>
      </c>
      <c r="H69" s="56">
        <v>12223</v>
      </c>
      <c r="I69" s="56">
        <v>224477</v>
      </c>
      <c r="J69" s="56">
        <v>359733</v>
      </c>
      <c r="K69" s="56">
        <v>669477</v>
      </c>
      <c r="L69" s="56">
        <v>171206</v>
      </c>
      <c r="M69" s="56">
        <v>336481</v>
      </c>
      <c r="N69" s="57" t="str">
        <f t="shared" si="3"/>
        <v>correcto</v>
      </c>
    </row>
    <row r="70" spans="1:14" ht="15.75" customHeight="1" x14ac:dyDescent="0.25">
      <c r="A70" s="35" t="s">
        <v>102</v>
      </c>
      <c r="B70" s="56">
        <v>19398698</v>
      </c>
      <c r="C70" s="56">
        <v>70761</v>
      </c>
      <c r="D70" s="56">
        <v>1855295</v>
      </c>
      <c r="E70" s="56">
        <v>1221</v>
      </c>
      <c r="F70" s="56">
        <v>0</v>
      </c>
      <c r="G70" s="56">
        <v>29000</v>
      </c>
      <c r="H70" s="56">
        <v>48891</v>
      </c>
      <c r="I70" s="56">
        <v>12104483</v>
      </c>
      <c r="J70" s="56">
        <v>3032032</v>
      </c>
      <c r="K70" s="56">
        <v>990531</v>
      </c>
      <c r="L70" s="56">
        <v>587468</v>
      </c>
      <c r="M70" s="56">
        <v>679016</v>
      </c>
      <c r="N70" s="57" t="str">
        <f t="shared" si="3"/>
        <v>correcto</v>
      </c>
    </row>
    <row r="71" spans="1:14" ht="15.75" customHeight="1" x14ac:dyDescent="0.25">
      <c r="A71" s="35" t="s">
        <v>103</v>
      </c>
      <c r="B71" s="56">
        <v>22538683</v>
      </c>
      <c r="C71" s="56">
        <v>1084723</v>
      </c>
      <c r="D71" s="56">
        <v>2641628</v>
      </c>
      <c r="E71" s="56">
        <v>0</v>
      </c>
      <c r="F71" s="56">
        <v>2793</v>
      </c>
      <c r="G71" s="56">
        <v>12000</v>
      </c>
      <c r="H71" s="56">
        <v>88729</v>
      </c>
      <c r="I71" s="56">
        <v>11206576</v>
      </c>
      <c r="J71" s="56">
        <v>2980642</v>
      </c>
      <c r="K71" s="56">
        <v>2860802</v>
      </c>
      <c r="L71" s="56">
        <v>704139</v>
      </c>
      <c r="M71" s="56">
        <v>956651</v>
      </c>
      <c r="N71" s="57" t="str">
        <f t="shared" si="3"/>
        <v>correcto</v>
      </c>
    </row>
    <row r="72" spans="1:14" ht="15.75" customHeight="1" x14ac:dyDescent="0.25">
      <c r="A72" s="35" t="s">
        <v>104</v>
      </c>
      <c r="B72" s="56">
        <v>5434423</v>
      </c>
      <c r="C72" s="56">
        <v>712730</v>
      </c>
      <c r="D72" s="56">
        <v>2213950</v>
      </c>
      <c r="E72" s="56">
        <v>0</v>
      </c>
      <c r="F72" s="56">
        <v>0</v>
      </c>
      <c r="G72" s="56">
        <v>627000</v>
      </c>
      <c r="H72" s="56">
        <v>19164</v>
      </c>
      <c r="I72" s="56">
        <v>17267</v>
      </c>
      <c r="J72" s="56">
        <v>462513</v>
      </c>
      <c r="K72" s="56">
        <v>777343</v>
      </c>
      <c r="L72" s="56">
        <v>187513</v>
      </c>
      <c r="M72" s="56">
        <v>416943</v>
      </c>
      <c r="N72" s="57" t="str">
        <f t="shared" si="3"/>
        <v>correcto</v>
      </c>
    </row>
    <row r="73" spans="1:14" ht="15.75" customHeight="1" x14ac:dyDescent="0.25">
      <c r="A73" s="35" t="s">
        <v>105</v>
      </c>
      <c r="B73" s="56">
        <v>15781014</v>
      </c>
      <c r="C73" s="56">
        <v>3040399</v>
      </c>
      <c r="D73" s="56">
        <v>6831542</v>
      </c>
      <c r="E73" s="56">
        <v>0</v>
      </c>
      <c r="F73" s="56">
        <v>0</v>
      </c>
      <c r="G73" s="56">
        <v>1560000</v>
      </c>
      <c r="H73" s="56">
        <v>18334</v>
      </c>
      <c r="I73" s="56">
        <v>103605</v>
      </c>
      <c r="J73" s="56">
        <v>1130588</v>
      </c>
      <c r="K73" s="56">
        <v>1977451</v>
      </c>
      <c r="L73" s="56">
        <v>461691</v>
      </c>
      <c r="M73" s="56">
        <v>657404</v>
      </c>
      <c r="N73" s="57" t="str">
        <f t="shared" si="3"/>
        <v>correcto</v>
      </c>
    </row>
    <row r="74" spans="1:14" ht="15.75" customHeight="1" x14ac:dyDescent="0.25">
      <c r="A74" s="35" t="s">
        <v>106</v>
      </c>
      <c r="B74" s="56">
        <v>189115487</v>
      </c>
      <c r="C74" s="56">
        <v>8028745</v>
      </c>
      <c r="D74" s="56">
        <v>1999342</v>
      </c>
      <c r="E74" s="56">
        <v>28541048</v>
      </c>
      <c r="F74" s="56">
        <v>1332356</v>
      </c>
      <c r="G74" s="56">
        <v>32177000</v>
      </c>
      <c r="H74" s="56">
        <v>2247733</v>
      </c>
      <c r="I74" s="56">
        <v>15454369</v>
      </c>
      <c r="J74" s="56">
        <v>35151021</v>
      </c>
      <c r="K74" s="56">
        <v>35942116</v>
      </c>
      <c r="L74" s="56">
        <v>9017800</v>
      </c>
      <c r="M74" s="56">
        <v>19223957</v>
      </c>
      <c r="N74" s="57" t="str">
        <f t="shared" ref="N74:N130" si="4">+IF(+SUM(C74:M74)=B74,"correcto","ERROR")</f>
        <v>correcto</v>
      </c>
    </row>
    <row r="75" spans="1:14" ht="15.75" customHeight="1" x14ac:dyDescent="0.25">
      <c r="A75" s="35" t="s">
        <v>107</v>
      </c>
      <c r="B75" s="56">
        <v>22563702</v>
      </c>
      <c r="C75" s="56">
        <v>249698</v>
      </c>
      <c r="D75" s="56">
        <v>960025</v>
      </c>
      <c r="E75" s="56">
        <v>0</v>
      </c>
      <c r="F75" s="56">
        <v>0</v>
      </c>
      <c r="G75" s="56">
        <v>11739000</v>
      </c>
      <c r="H75" s="56">
        <v>64169</v>
      </c>
      <c r="I75" s="56">
        <v>345349</v>
      </c>
      <c r="J75" s="56">
        <v>1181979</v>
      </c>
      <c r="K75" s="56">
        <v>1684071</v>
      </c>
      <c r="L75" s="56">
        <v>319698</v>
      </c>
      <c r="M75" s="56">
        <v>6019713</v>
      </c>
      <c r="N75" s="57" t="str">
        <f t="shared" si="4"/>
        <v>correcto</v>
      </c>
    </row>
    <row r="76" spans="1:14" ht="15.75" customHeight="1" x14ac:dyDescent="0.25">
      <c r="A76" s="35" t="s">
        <v>108</v>
      </c>
      <c r="B76" s="56">
        <v>12075365</v>
      </c>
      <c r="C76" s="56">
        <v>4185865</v>
      </c>
      <c r="D76" s="56">
        <v>2978004</v>
      </c>
      <c r="E76" s="56">
        <v>0</v>
      </c>
      <c r="F76" s="56">
        <v>0</v>
      </c>
      <c r="G76" s="56">
        <v>12000</v>
      </c>
      <c r="H76" s="56">
        <v>26654</v>
      </c>
      <c r="I76" s="56">
        <v>69070</v>
      </c>
      <c r="J76" s="56">
        <v>1181979</v>
      </c>
      <c r="K76" s="56">
        <v>2257998</v>
      </c>
      <c r="L76" s="56">
        <v>358720</v>
      </c>
      <c r="M76" s="56">
        <v>1005075</v>
      </c>
      <c r="N76" s="57" t="str">
        <f t="shared" si="4"/>
        <v>correcto</v>
      </c>
    </row>
    <row r="77" spans="1:14" ht="15.75" customHeight="1" x14ac:dyDescent="0.25">
      <c r="A77" s="35" t="s">
        <v>109</v>
      </c>
      <c r="B77" s="56">
        <v>26985689</v>
      </c>
      <c r="C77" s="56">
        <v>7415843</v>
      </c>
      <c r="D77" s="56">
        <v>10373777</v>
      </c>
      <c r="E77" s="56">
        <v>0</v>
      </c>
      <c r="F77" s="56">
        <v>0</v>
      </c>
      <c r="G77" s="56">
        <v>1969000</v>
      </c>
      <c r="H77" s="56">
        <v>46324</v>
      </c>
      <c r="I77" s="56">
        <v>34535</v>
      </c>
      <c r="J77" s="56">
        <v>1695883</v>
      </c>
      <c r="K77" s="56">
        <v>3698068</v>
      </c>
      <c r="L77" s="56">
        <v>486979</v>
      </c>
      <c r="M77" s="56">
        <v>1265280</v>
      </c>
      <c r="N77" s="57" t="str">
        <f t="shared" si="4"/>
        <v>correcto</v>
      </c>
    </row>
    <row r="78" spans="1:14" ht="15.75" customHeight="1" x14ac:dyDescent="0.25">
      <c r="A78" s="35" t="s">
        <v>110</v>
      </c>
      <c r="B78" s="56">
        <v>12553950</v>
      </c>
      <c r="C78" s="56">
        <v>4673135</v>
      </c>
      <c r="D78" s="56">
        <v>3255741</v>
      </c>
      <c r="E78" s="56">
        <v>0</v>
      </c>
      <c r="F78" s="56">
        <v>0</v>
      </c>
      <c r="G78" s="56">
        <v>10000</v>
      </c>
      <c r="H78" s="56">
        <v>41541</v>
      </c>
      <c r="I78" s="56">
        <v>155407</v>
      </c>
      <c r="J78" s="56">
        <v>822246</v>
      </c>
      <c r="K78" s="56">
        <v>2243548</v>
      </c>
      <c r="L78" s="56">
        <v>408481</v>
      </c>
      <c r="M78" s="56">
        <v>943851</v>
      </c>
      <c r="N78" s="57" t="str">
        <f t="shared" si="4"/>
        <v>correcto</v>
      </c>
    </row>
    <row r="79" spans="1:14" ht="15.75" customHeight="1" x14ac:dyDescent="0.25">
      <c r="A79" s="35" t="s">
        <v>111</v>
      </c>
      <c r="B79" s="56">
        <v>13925775</v>
      </c>
      <c r="C79" s="56">
        <v>5689711</v>
      </c>
      <c r="D79" s="56">
        <v>4722638</v>
      </c>
      <c r="E79" s="56">
        <v>24</v>
      </c>
      <c r="F79" s="56">
        <v>0</v>
      </c>
      <c r="G79" s="56">
        <v>20000</v>
      </c>
      <c r="H79" s="56">
        <v>9167</v>
      </c>
      <c r="I79" s="56">
        <v>34535</v>
      </c>
      <c r="J79" s="56">
        <v>822246</v>
      </c>
      <c r="K79" s="56">
        <v>1952290</v>
      </c>
      <c r="L79" s="56">
        <v>237718</v>
      </c>
      <c r="M79" s="56">
        <v>437446</v>
      </c>
      <c r="N79" s="57" t="str">
        <f t="shared" si="4"/>
        <v>correcto</v>
      </c>
    </row>
    <row r="80" spans="1:14" ht="15.75" customHeight="1" x14ac:dyDescent="0.25">
      <c r="A80" s="35" t="s">
        <v>112</v>
      </c>
      <c r="B80" s="56">
        <v>7031919</v>
      </c>
      <c r="C80" s="56">
        <v>2776451</v>
      </c>
      <c r="D80" s="56">
        <v>1641468</v>
      </c>
      <c r="E80" s="56">
        <v>0</v>
      </c>
      <c r="F80" s="56">
        <v>0</v>
      </c>
      <c r="G80" s="56">
        <v>328000</v>
      </c>
      <c r="H80" s="56">
        <v>18334</v>
      </c>
      <c r="I80" s="56">
        <v>120873</v>
      </c>
      <c r="J80" s="56">
        <v>513904</v>
      </c>
      <c r="K80" s="56">
        <v>1143082</v>
      </c>
      <c r="L80" s="56">
        <v>184508</v>
      </c>
      <c r="M80" s="56">
        <v>305299</v>
      </c>
      <c r="N80" s="57" t="str">
        <f t="shared" si="4"/>
        <v>correcto</v>
      </c>
    </row>
    <row r="81" spans="1:15" ht="15.75" customHeight="1" x14ac:dyDescent="0.25">
      <c r="A81" s="35" t="s">
        <v>113</v>
      </c>
      <c r="B81" s="56">
        <v>25641241</v>
      </c>
      <c r="C81" s="56">
        <v>3076082</v>
      </c>
      <c r="D81" s="56">
        <v>5154706</v>
      </c>
      <c r="E81" s="56">
        <v>0</v>
      </c>
      <c r="F81" s="56">
        <v>2175902</v>
      </c>
      <c r="G81" s="56">
        <v>7864000</v>
      </c>
      <c r="H81" s="56">
        <v>34563</v>
      </c>
      <c r="I81" s="56">
        <v>345349</v>
      </c>
      <c r="J81" s="56">
        <v>1233369</v>
      </c>
      <c r="K81" s="56">
        <v>4671358</v>
      </c>
      <c r="L81" s="56">
        <v>391335</v>
      </c>
      <c r="M81" s="56">
        <v>694577</v>
      </c>
      <c r="N81" s="57" t="str">
        <f t="shared" si="4"/>
        <v>correcto</v>
      </c>
    </row>
    <row r="82" spans="1:15" ht="15.75" customHeight="1" x14ac:dyDescent="0.25">
      <c r="A82" s="35" t="s">
        <v>114</v>
      </c>
      <c r="B82" s="56">
        <v>34235263</v>
      </c>
      <c r="C82" s="56">
        <v>6843547</v>
      </c>
      <c r="D82" s="56">
        <v>3241762</v>
      </c>
      <c r="E82" s="56">
        <v>72</v>
      </c>
      <c r="F82" s="56">
        <v>0</v>
      </c>
      <c r="G82" s="56">
        <v>5636000</v>
      </c>
      <c r="H82" s="56">
        <v>308963</v>
      </c>
      <c r="I82" s="56">
        <v>777035</v>
      </c>
      <c r="J82" s="56">
        <v>5036257</v>
      </c>
      <c r="K82" s="56">
        <v>6515848</v>
      </c>
      <c r="L82" s="56">
        <v>1671714</v>
      </c>
      <c r="M82" s="56">
        <v>4204065</v>
      </c>
      <c r="N82" s="57" t="str">
        <f t="shared" si="4"/>
        <v>correcto</v>
      </c>
    </row>
    <row r="83" spans="1:15" ht="15.75" customHeight="1" x14ac:dyDescent="0.25">
      <c r="A83" s="35" t="s">
        <v>115</v>
      </c>
      <c r="B83" s="56">
        <v>220221244</v>
      </c>
      <c r="C83" s="56">
        <v>13138346</v>
      </c>
      <c r="D83" s="56">
        <v>1026440</v>
      </c>
      <c r="E83" s="56">
        <v>0</v>
      </c>
      <c r="F83" s="56">
        <v>125694</v>
      </c>
      <c r="G83" s="56">
        <v>46574000</v>
      </c>
      <c r="H83" s="56">
        <v>1482837</v>
      </c>
      <c r="I83" s="56">
        <v>4299595</v>
      </c>
      <c r="J83" s="56">
        <v>25438239</v>
      </c>
      <c r="K83" s="56">
        <v>42885588</v>
      </c>
      <c r="L83" s="56">
        <v>12169051</v>
      </c>
      <c r="M83" s="56">
        <v>73081454</v>
      </c>
      <c r="N83" s="57" t="str">
        <f t="shared" si="4"/>
        <v>correcto</v>
      </c>
    </row>
    <row r="84" spans="1:15" ht="15.75" customHeight="1" x14ac:dyDescent="0.25">
      <c r="A84" s="35" t="s">
        <v>116</v>
      </c>
      <c r="B84" s="56">
        <v>8165297</v>
      </c>
      <c r="C84" s="56">
        <v>1724587</v>
      </c>
      <c r="D84" s="56">
        <v>3119440</v>
      </c>
      <c r="E84" s="56">
        <v>0</v>
      </c>
      <c r="F84" s="56">
        <v>0</v>
      </c>
      <c r="G84" s="56">
        <v>3000</v>
      </c>
      <c r="H84" s="56">
        <v>18069</v>
      </c>
      <c r="I84" s="56">
        <v>293547</v>
      </c>
      <c r="J84" s="56">
        <v>719465</v>
      </c>
      <c r="K84" s="56">
        <v>1426067</v>
      </c>
      <c r="L84" s="56">
        <v>290484</v>
      </c>
      <c r="M84" s="56">
        <v>570638</v>
      </c>
      <c r="N84" s="57" t="str">
        <f t="shared" si="4"/>
        <v>correcto</v>
      </c>
    </row>
    <row r="85" spans="1:15" ht="15.75" customHeight="1" x14ac:dyDescent="0.25">
      <c r="A85" s="35" t="s">
        <v>117</v>
      </c>
      <c r="B85" s="56">
        <v>10070463</v>
      </c>
      <c r="C85" s="56">
        <v>1223489</v>
      </c>
      <c r="D85" s="56">
        <v>3166445</v>
      </c>
      <c r="E85" s="56">
        <v>0</v>
      </c>
      <c r="F85" s="56">
        <v>0</v>
      </c>
      <c r="G85" s="56">
        <v>77000</v>
      </c>
      <c r="H85" s="56">
        <v>39548</v>
      </c>
      <c r="I85" s="56">
        <v>86337</v>
      </c>
      <c r="J85" s="56">
        <v>1438931</v>
      </c>
      <c r="K85" s="56">
        <v>2549786</v>
      </c>
      <c r="L85" s="56">
        <v>445826</v>
      </c>
      <c r="M85" s="56">
        <v>1043101</v>
      </c>
      <c r="N85" s="57" t="str">
        <f t="shared" si="4"/>
        <v>correcto</v>
      </c>
    </row>
    <row r="86" spans="1:15" ht="15.75" customHeight="1" x14ac:dyDescent="0.25">
      <c r="A86" s="35" t="s">
        <v>118</v>
      </c>
      <c r="B86" s="56">
        <v>11401726</v>
      </c>
      <c r="C86" s="56">
        <v>2296976</v>
      </c>
      <c r="D86" s="56">
        <v>4301510</v>
      </c>
      <c r="E86" s="56">
        <v>0</v>
      </c>
      <c r="F86" s="56">
        <v>0</v>
      </c>
      <c r="G86" s="56">
        <v>229000</v>
      </c>
      <c r="H86" s="56">
        <v>18334</v>
      </c>
      <c r="I86" s="56">
        <v>120872</v>
      </c>
      <c r="J86" s="56">
        <v>1079198</v>
      </c>
      <c r="K86" s="56">
        <v>2236915</v>
      </c>
      <c r="L86" s="56">
        <v>435087</v>
      </c>
      <c r="M86" s="56">
        <v>683834</v>
      </c>
      <c r="N86" s="57" t="str">
        <f t="shared" si="4"/>
        <v>correcto</v>
      </c>
    </row>
    <row r="87" spans="1:15" ht="15.75" customHeight="1" x14ac:dyDescent="0.25">
      <c r="A87" s="35" t="s">
        <v>119</v>
      </c>
      <c r="B87" s="56">
        <v>25026885</v>
      </c>
      <c r="C87" s="56">
        <v>3777986</v>
      </c>
      <c r="D87" s="56">
        <v>8931826</v>
      </c>
      <c r="E87" s="56">
        <v>0</v>
      </c>
      <c r="F87" s="56">
        <v>0</v>
      </c>
      <c r="G87" s="56">
        <v>2227000</v>
      </c>
      <c r="H87" s="56">
        <v>49287</v>
      </c>
      <c r="I87" s="56">
        <v>328082</v>
      </c>
      <c r="J87" s="56">
        <v>2261177</v>
      </c>
      <c r="K87" s="56">
        <v>4795423</v>
      </c>
      <c r="L87" s="56">
        <v>941495</v>
      </c>
      <c r="M87" s="56">
        <v>1714609</v>
      </c>
      <c r="N87" s="57" t="str">
        <f t="shared" si="4"/>
        <v>correcto</v>
      </c>
    </row>
    <row r="88" spans="1:15" ht="15.75" customHeight="1" x14ac:dyDescent="0.25">
      <c r="A88" s="35" t="s">
        <v>120</v>
      </c>
      <c r="B88" s="56">
        <v>29094173</v>
      </c>
      <c r="C88" s="56">
        <v>12774451</v>
      </c>
      <c r="D88" s="56">
        <v>4778152</v>
      </c>
      <c r="E88" s="56">
        <v>2541050</v>
      </c>
      <c r="F88" s="56">
        <v>220663</v>
      </c>
      <c r="G88" s="56">
        <v>1779000</v>
      </c>
      <c r="H88" s="56">
        <v>18334</v>
      </c>
      <c r="I88" s="56">
        <v>569826</v>
      </c>
      <c r="J88" s="56">
        <v>1490321</v>
      </c>
      <c r="K88" s="56">
        <v>3765088</v>
      </c>
      <c r="L88" s="56">
        <v>403799</v>
      </c>
      <c r="M88" s="56">
        <v>753489</v>
      </c>
      <c r="N88" s="57" t="str">
        <f t="shared" si="4"/>
        <v>correcto</v>
      </c>
    </row>
    <row r="89" spans="1:15" ht="15.75" customHeight="1" x14ac:dyDescent="0.25">
      <c r="A89" s="35" t="s">
        <v>121</v>
      </c>
      <c r="B89" s="56">
        <v>15873370</v>
      </c>
      <c r="C89" s="56">
        <v>2098065</v>
      </c>
      <c r="D89" s="56">
        <v>4090607</v>
      </c>
      <c r="E89" s="56">
        <v>0</v>
      </c>
      <c r="F89" s="56">
        <v>0</v>
      </c>
      <c r="G89" s="56">
        <v>2626000</v>
      </c>
      <c r="H89" s="56">
        <v>55397</v>
      </c>
      <c r="I89" s="56">
        <v>224477</v>
      </c>
      <c r="J89" s="56">
        <v>1747273</v>
      </c>
      <c r="K89" s="56">
        <v>3254996</v>
      </c>
      <c r="L89" s="56">
        <v>594715</v>
      </c>
      <c r="M89" s="56">
        <v>1181840</v>
      </c>
      <c r="N89" s="57" t="str">
        <f t="shared" si="4"/>
        <v>correcto</v>
      </c>
    </row>
    <row r="90" spans="1:15" ht="15.75" customHeight="1" x14ac:dyDescent="0.25">
      <c r="A90" s="35" t="s">
        <v>122</v>
      </c>
      <c r="B90" s="56">
        <v>28563799</v>
      </c>
      <c r="C90" s="56">
        <v>1514615</v>
      </c>
      <c r="D90" s="56">
        <v>1778439</v>
      </c>
      <c r="E90" s="56">
        <v>0</v>
      </c>
      <c r="F90" s="56">
        <v>0</v>
      </c>
      <c r="G90" s="56">
        <v>12778000</v>
      </c>
      <c r="H90" s="56">
        <v>236778</v>
      </c>
      <c r="I90" s="56">
        <v>1036047</v>
      </c>
      <c r="J90" s="56">
        <v>4008450</v>
      </c>
      <c r="K90" s="56">
        <v>4396661</v>
      </c>
      <c r="L90" s="56">
        <v>810430</v>
      </c>
      <c r="M90" s="56">
        <v>2004379</v>
      </c>
      <c r="N90" s="57" t="str">
        <f t="shared" si="4"/>
        <v>correcto</v>
      </c>
    </row>
    <row r="91" spans="1:15" ht="15.75" customHeight="1" x14ac:dyDescent="0.25">
      <c r="A91" s="35" t="s">
        <v>123</v>
      </c>
      <c r="B91" s="56">
        <v>16707474</v>
      </c>
      <c r="C91" s="56">
        <v>1192572</v>
      </c>
      <c r="D91" s="56">
        <v>3998478</v>
      </c>
      <c r="E91" s="56">
        <v>0</v>
      </c>
      <c r="F91" s="56">
        <v>304459</v>
      </c>
      <c r="G91" s="56">
        <v>6778000</v>
      </c>
      <c r="H91" s="56">
        <v>40034</v>
      </c>
      <c r="I91" s="56">
        <v>69070</v>
      </c>
      <c r="J91" s="56">
        <v>873636</v>
      </c>
      <c r="K91" s="56">
        <v>2291016</v>
      </c>
      <c r="L91" s="56">
        <v>291369</v>
      </c>
      <c r="M91" s="56">
        <v>868840</v>
      </c>
      <c r="N91" s="57" t="str">
        <f t="shared" si="4"/>
        <v>correcto</v>
      </c>
    </row>
    <row r="92" spans="1:15" ht="15.75" customHeight="1" x14ac:dyDescent="0.25">
      <c r="A92" s="35" t="s">
        <v>124</v>
      </c>
      <c r="B92" s="56">
        <v>7027890</v>
      </c>
      <c r="C92" s="56">
        <v>1706145</v>
      </c>
      <c r="D92" s="56">
        <v>2544713</v>
      </c>
      <c r="E92" s="56">
        <v>0</v>
      </c>
      <c r="F92" s="56">
        <v>0</v>
      </c>
      <c r="G92" s="56">
        <v>1000</v>
      </c>
      <c r="H92" s="56">
        <v>70270</v>
      </c>
      <c r="I92" s="56">
        <v>51802</v>
      </c>
      <c r="J92" s="56">
        <v>770856</v>
      </c>
      <c r="K92" s="56">
        <v>1059624</v>
      </c>
      <c r="L92" s="56">
        <v>287479</v>
      </c>
      <c r="M92" s="56">
        <v>536001</v>
      </c>
      <c r="N92" s="57" t="str">
        <f t="shared" si="4"/>
        <v>correcto</v>
      </c>
    </row>
    <row r="93" spans="1:15" ht="15.75" customHeight="1" x14ac:dyDescent="0.25">
      <c r="A93" s="35" t="s">
        <v>125</v>
      </c>
      <c r="B93" s="56">
        <v>3800169</v>
      </c>
      <c r="C93" s="56">
        <v>287081</v>
      </c>
      <c r="D93" s="56">
        <v>1177878</v>
      </c>
      <c r="E93" s="56">
        <v>0</v>
      </c>
      <c r="F93" s="56">
        <v>0</v>
      </c>
      <c r="G93" s="56">
        <v>41000</v>
      </c>
      <c r="H93" s="56">
        <v>21390</v>
      </c>
      <c r="I93" s="56">
        <v>241744</v>
      </c>
      <c r="J93" s="56">
        <v>668075</v>
      </c>
      <c r="K93" s="56">
        <v>698728</v>
      </c>
      <c r="L93" s="56">
        <v>249739</v>
      </c>
      <c r="M93" s="56">
        <v>414534</v>
      </c>
      <c r="N93" s="57" t="str">
        <f t="shared" si="4"/>
        <v>correcto</v>
      </c>
    </row>
    <row r="94" spans="1:15" ht="15.75" customHeight="1" x14ac:dyDescent="0.25">
      <c r="A94" s="35" t="s">
        <v>126</v>
      </c>
      <c r="B94" s="56">
        <v>10035733</v>
      </c>
      <c r="C94" s="56">
        <v>1588475</v>
      </c>
      <c r="D94" s="56">
        <v>2962047</v>
      </c>
      <c r="E94" s="56">
        <v>0</v>
      </c>
      <c r="F94" s="56">
        <v>0</v>
      </c>
      <c r="G94" s="65">
        <f>2439000+50000</f>
        <v>2489000</v>
      </c>
      <c r="H94" s="56">
        <v>12223</v>
      </c>
      <c r="I94" s="56">
        <v>310814</v>
      </c>
      <c r="J94" s="56">
        <v>668075</v>
      </c>
      <c r="K94" s="56">
        <v>1328724</v>
      </c>
      <c r="L94" s="56">
        <v>224416</v>
      </c>
      <c r="M94" s="64">
        <v>451959</v>
      </c>
      <c r="N94" s="57" t="str">
        <f>+IF(+SUM(C94:M94)=B94,"correcto","ERROR")</f>
        <v>correcto</v>
      </c>
      <c r="O94" s="62">
        <f>+SUM(C94:M94)-B94</f>
        <v>0</v>
      </c>
    </row>
    <row r="95" spans="1:15" ht="15.75" customHeight="1" x14ac:dyDescent="0.25">
      <c r="A95" s="35" t="s">
        <v>127</v>
      </c>
      <c r="B95" s="56">
        <v>24843977</v>
      </c>
      <c r="C95" s="56">
        <v>3574620</v>
      </c>
      <c r="D95" s="56">
        <v>2187068</v>
      </c>
      <c r="E95" s="56">
        <v>0</v>
      </c>
      <c r="F95" s="56">
        <v>0</v>
      </c>
      <c r="G95" s="56">
        <v>8317000</v>
      </c>
      <c r="H95" s="56">
        <v>140503</v>
      </c>
      <c r="I95" s="56">
        <v>51802</v>
      </c>
      <c r="J95" s="56">
        <v>2620909</v>
      </c>
      <c r="K95" s="56">
        <v>3794398</v>
      </c>
      <c r="L95" s="56">
        <v>921925</v>
      </c>
      <c r="M95" s="56">
        <v>3235752</v>
      </c>
      <c r="N95" s="57" t="str">
        <f t="shared" si="4"/>
        <v>correcto</v>
      </c>
      <c r="O95" s="62">
        <f t="shared" ref="O95:O132" si="5">+SUM(C95:M95)-B95</f>
        <v>0</v>
      </c>
    </row>
    <row r="96" spans="1:15" ht="15.75" customHeight="1" x14ac:dyDescent="0.25">
      <c r="A96" s="35" t="s">
        <v>128</v>
      </c>
      <c r="B96" s="56">
        <v>7918986</v>
      </c>
      <c r="C96" s="56">
        <v>956798</v>
      </c>
      <c r="D96" s="56">
        <v>3085554</v>
      </c>
      <c r="E96" s="56">
        <v>0</v>
      </c>
      <c r="F96" s="56">
        <v>0</v>
      </c>
      <c r="G96" s="56">
        <v>875000</v>
      </c>
      <c r="H96" s="56">
        <v>28006</v>
      </c>
      <c r="I96" s="56">
        <v>138140</v>
      </c>
      <c r="J96" s="56">
        <v>770856</v>
      </c>
      <c r="K96" s="56">
        <v>1290513</v>
      </c>
      <c r="L96" s="56">
        <v>299500</v>
      </c>
      <c r="M96" s="56">
        <v>474619</v>
      </c>
      <c r="N96" s="57" t="str">
        <f t="shared" si="4"/>
        <v>correcto</v>
      </c>
      <c r="O96" s="62">
        <f t="shared" si="5"/>
        <v>0</v>
      </c>
    </row>
    <row r="97" spans="1:15" ht="15.75" customHeight="1" x14ac:dyDescent="0.25">
      <c r="A97" s="35" t="s">
        <v>129</v>
      </c>
      <c r="B97" s="56">
        <v>9362139</v>
      </c>
      <c r="C97" s="56">
        <v>1029889</v>
      </c>
      <c r="D97" s="56">
        <v>3701402</v>
      </c>
      <c r="E97" s="56">
        <v>0</v>
      </c>
      <c r="F97" s="56">
        <v>0</v>
      </c>
      <c r="G97" s="56">
        <v>1911000</v>
      </c>
      <c r="H97" s="56">
        <v>18334</v>
      </c>
      <c r="I97" s="56">
        <v>17267</v>
      </c>
      <c r="J97" s="56">
        <v>668075</v>
      </c>
      <c r="K97" s="56">
        <v>1258340</v>
      </c>
      <c r="L97" s="56">
        <v>289203</v>
      </c>
      <c r="M97" s="56">
        <v>468629</v>
      </c>
      <c r="N97" s="57" t="str">
        <f t="shared" si="4"/>
        <v>correcto</v>
      </c>
      <c r="O97" s="62">
        <f t="shared" si="5"/>
        <v>0</v>
      </c>
    </row>
    <row r="98" spans="1:15" ht="15.75" customHeight="1" x14ac:dyDescent="0.25">
      <c r="A98" s="35" t="s">
        <v>130</v>
      </c>
      <c r="B98" s="56">
        <v>40255838</v>
      </c>
      <c r="C98" s="56">
        <v>10521597</v>
      </c>
      <c r="D98" s="56">
        <v>3593173</v>
      </c>
      <c r="E98" s="56">
        <v>0</v>
      </c>
      <c r="F98" s="56">
        <v>44691</v>
      </c>
      <c r="G98" s="56">
        <v>285000</v>
      </c>
      <c r="H98" s="56">
        <v>183908</v>
      </c>
      <c r="I98" s="56">
        <v>2227501</v>
      </c>
      <c r="J98" s="56">
        <v>5036257</v>
      </c>
      <c r="K98" s="56">
        <v>8605577</v>
      </c>
      <c r="L98" s="56">
        <v>1608202</v>
      </c>
      <c r="M98" s="56">
        <v>8149932</v>
      </c>
      <c r="N98" s="57" t="str">
        <f t="shared" si="4"/>
        <v>correcto</v>
      </c>
      <c r="O98" s="62">
        <f t="shared" si="5"/>
        <v>0</v>
      </c>
    </row>
    <row r="99" spans="1:15" ht="15.75" customHeight="1" x14ac:dyDescent="0.25">
      <c r="A99" s="35" t="s">
        <v>131</v>
      </c>
      <c r="B99" s="56">
        <v>25285091</v>
      </c>
      <c r="C99" s="56">
        <v>5879020</v>
      </c>
      <c r="D99" s="56">
        <v>6601304</v>
      </c>
      <c r="E99" s="56">
        <v>0</v>
      </c>
      <c r="F99" s="56">
        <v>0</v>
      </c>
      <c r="G99" s="56">
        <v>2079000</v>
      </c>
      <c r="H99" s="56">
        <v>79215</v>
      </c>
      <c r="I99" s="56">
        <v>155407</v>
      </c>
      <c r="J99" s="56">
        <v>2466738</v>
      </c>
      <c r="K99" s="56">
        <v>5531650</v>
      </c>
      <c r="L99" s="56">
        <v>895939</v>
      </c>
      <c r="M99" s="56">
        <v>1596818</v>
      </c>
      <c r="N99" s="57" t="str">
        <f t="shared" si="4"/>
        <v>correcto</v>
      </c>
      <c r="O99" s="62">
        <f t="shared" si="5"/>
        <v>0</v>
      </c>
    </row>
    <row r="100" spans="1:15" ht="15.75" customHeight="1" x14ac:dyDescent="0.25">
      <c r="A100" s="35" t="s">
        <v>132</v>
      </c>
      <c r="B100" s="56">
        <v>76729969</v>
      </c>
      <c r="C100" s="56">
        <v>4077127</v>
      </c>
      <c r="D100" s="56">
        <v>7949543</v>
      </c>
      <c r="E100" s="56">
        <v>549</v>
      </c>
      <c r="F100" s="56">
        <v>9091862</v>
      </c>
      <c r="G100" s="56">
        <v>27330000</v>
      </c>
      <c r="H100" s="56">
        <v>1566852</v>
      </c>
      <c r="I100" s="56">
        <v>1467733</v>
      </c>
      <c r="J100" s="56">
        <v>6372407</v>
      </c>
      <c r="K100" s="56">
        <v>13659891</v>
      </c>
      <c r="L100" s="56">
        <v>1679006</v>
      </c>
      <c r="M100" s="56">
        <v>3534999</v>
      </c>
      <c r="N100" s="57" t="str">
        <f t="shared" si="4"/>
        <v>correcto</v>
      </c>
      <c r="O100" s="62">
        <f t="shared" si="5"/>
        <v>0</v>
      </c>
    </row>
    <row r="101" spans="1:15" ht="15.75" customHeight="1" x14ac:dyDescent="0.25">
      <c r="A101" s="35" t="s">
        <v>133</v>
      </c>
      <c r="B101" s="56">
        <v>19280241</v>
      </c>
      <c r="C101" s="56">
        <v>9773397</v>
      </c>
      <c r="D101" s="56">
        <v>3618517</v>
      </c>
      <c r="E101" s="56">
        <v>0</v>
      </c>
      <c r="F101" s="56">
        <v>50277</v>
      </c>
      <c r="G101" s="56">
        <v>18000</v>
      </c>
      <c r="H101" s="56">
        <v>30228</v>
      </c>
      <c r="I101" s="56">
        <v>345349</v>
      </c>
      <c r="J101" s="56">
        <v>1490321</v>
      </c>
      <c r="K101" s="56">
        <v>2629885</v>
      </c>
      <c r="L101" s="56">
        <v>455681</v>
      </c>
      <c r="M101" s="56">
        <v>868586</v>
      </c>
      <c r="N101" s="57" t="str">
        <f t="shared" si="4"/>
        <v>correcto</v>
      </c>
      <c r="O101" s="62">
        <f t="shared" si="5"/>
        <v>0</v>
      </c>
    </row>
    <row r="102" spans="1:15" ht="15.75" customHeight="1" x14ac:dyDescent="0.25">
      <c r="A102" s="35" t="s">
        <v>134</v>
      </c>
      <c r="B102" s="56">
        <v>24305265</v>
      </c>
      <c r="C102" s="56">
        <v>7686152</v>
      </c>
      <c r="D102" s="56">
        <v>5867355</v>
      </c>
      <c r="E102" s="56">
        <v>24</v>
      </c>
      <c r="F102" s="56">
        <v>0</v>
      </c>
      <c r="G102" s="56">
        <v>137000</v>
      </c>
      <c r="H102" s="56">
        <v>108098</v>
      </c>
      <c r="I102" s="56">
        <v>1036047</v>
      </c>
      <c r="J102" s="56">
        <v>2672300</v>
      </c>
      <c r="K102" s="56">
        <v>3741009</v>
      </c>
      <c r="L102" s="56">
        <v>1067542</v>
      </c>
      <c r="M102" s="56">
        <v>1989738</v>
      </c>
      <c r="N102" s="57" t="str">
        <f t="shared" si="4"/>
        <v>correcto</v>
      </c>
      <c r="O102" s="62">
        <f t="shared" si="5"/>
        <v>0</v>
      </c>
    </row>
    <row r="103" spans="1:15" ht="15.75" customHeight="1" x14ac:dyDescent="0.25">
      <c r="A103" s="35" t="s">
        <v>135</v>
      </c>
      <c r="B103" s="56">
        <v>10987960</v>
      </c>
      <c r="C103" s="56">
        <v>3815775</v>
      </c>
      <c r="D103" s="56">
        <v>3877320</v>
      </c>
      <c r="E103" s="56">
        <v>0</v>
      </c>
      <c r="F103" s="56">
        <v>0</v>
      </c>
      <c r="G103" s="56">
        <v>567000</v>
      </c>
      <c r="H103" s="56">
        <v>21390</v>
      </c>
      <c r="I103" s="56">
        <v>51802</v>
      </c>
      <c r="J103" s="56">
        <v>770856</v>
      </c>
      <c r="K103" s="56">
        <v>1051502</v>
      </c>
      <c r="L103" s="56">
        <v>237718</v>
      </c>
      <c r="M103" s="56">
        <v>594597</v>
      </c>
      <c r="N103" s="57" t="str">
        <f t="shared" si="4"/>
        <v>correcto</v>
      </c>
      <c r="O103" s="62">
        <f t="shared" si="5"/>
        <v>0</v>
      </c>
    </row>
    <row r="104" spans="1:15" ht="15.75" customHeight="1" x14ac:dyDescent="0.25">
      <c r="A104" s="35" t="s">
        <v>136</v>
      </c>
      <c r="B104" s="56">
        <v>52620226</v>
      </c>
      <c r="C104" s="56">
        <v>16601044</v>
      </c>
      <c r="D104" s="56">
        <v>3170964</v>
      </c>
      <c r="E104" s="56">
        <v>0</v>
      </c>
      <c r="F104" s="56">
        <v>0</v>
      </c>
      <c r="G104" s="56">
        <v>8120000</v>
      </c>
      <c r="H104" s="56">
        <v>339480</v>
      </c>
      <c r="I104" s="56">
        <v>2434712</v>
      </c>
      <c r="J104" s="56">
        <v>5190428</v>
      </c>
      <c r="K104" s="56">
        <v>9237056</v>
      </c>
      <c r="L104" s="56">
        <v>1967352</v>
      </c>
      <c r="M104" s="56">
        <v>5559190</v>
      </c>
      <c r="N104" s="57" t="str">
        <f t="shared" si="4"/>
        <v>correcto</v>
      </c>
      <c r="O104" s="62">
        <f t="shared" si="5"/>
        <v>0</v>
      </c>
    </row>
    <row r="105" spans="1:15" ht="15.75" customHeight="1" x14ac:dyDescent="0.25">
      <c r="A105" s="35" t="s">
        <v>137</v>
      </c>
      <c r="B105" s="56">
        <v>3895614</v>
      </c>
      <c r="C105" s="56">
        <v>561834</v>
      </c>
      <c r="D105" s="56">
        <v>2682918</v>
      </c>
      <c r="E105" s="56">
        <v>0</v>
      </c>
      <c r="F105" s="56">
        <v>0</v>
      </c>
      <c r="G105" s="56">
        <v>0</v>
      </c>
      <c r="H105" s="56">
        <v>3056</v>
      </c>
      <c r="I105" s="56">
        <v>17268</v>
      </c>
      <c r="J105" s="56">
        <v>154171</v>
      </c>
      <c r="K105" s="56">
        <v>236917</v>
      </c>
      <c r="L105" s="56">
        <v>53209</v>
      </c>
      <c r="M105" s="56">
        <v>186241</v>
      </c>
      <c r="N105" s="57" t="str">
        <f t="shared" si="4"/>
        <v>correcto</v>
      </c>
      <c r="O105" s="62">
        <f t="shared" si="5"/>
        <v>0</v>
      </c>
    </row>
    <row r="106" spans="1:15" ht="15.75" customHeight="1" x14ac:dyDescent="0.25">
      <c r="A106" s="35" t="s">
        <v>138</v>
      </c>
      <c r="B106" s="56">
        <v>32687008</v>
      </c>
      <c r="C106" s="56">
        <v>767259</v>
      </c>
      <c r="D106" s="56">
        <v>585558</v>
      </c>
      <c r="E106" s="56">
        <v>0</v>
      </c>
      <c r="F106" s="56">
        <v>8380</v>
      </c>
      <c r="G106" s="56">
        <v>20880000</v>
      </c>
      <c r="H106" s="56">
        <v>180665</v>
      </c>
      <c r="I106" s="56">
        <v>2780060</v>
      </c>
      <c r="J106" s="56">
        <v>2620909</v>
      </c>
      <c r="K106" s="56">
        <v>2752264</v>
      </c>
      <c r="L106" s="56">
        <v>602494</v>
      </c>
      <c r="M106" s="56">
        <v>1509419</v>
      </c>
      <c r="N106" s="57" t="str">
        <f t="shared" si="4"/>
        <v>correcto</v>
      </c>
      <c r="O106" s="62">
        <f t="shared" si="5"/>
        <v>0</v>
      </c>
    </row>
    <row r="107" spans="1:15" ht="15.75" customHeight="1" x14ac:dyDescent="0.25">
      <c r="A107" s="35" t="s">
        <v>139</v>
      </c>
      <c r="B107" s="56">
        <v>23553088</v>
      </c>
      <c r="C107" s="56">
        <v>12634675</v>
      </c>
      <c r="D107" s="56">
        <v>4031380</v>
      </c>
      <c r="E107" s="56">
        <v>0</v>
      </c>
      <c r="F107" s="56">
        <v>0</v>
      </c>
      <c r="G107" s="56">
        <v>5000</v>
      </c>
      <c r="H107" s="56">
        <v>21390</v>
      </c>
      <c r="I107" s="56">
        <v>138140</v>
      </c>
      <c r="J107" s="56">
        <v>1284760</v>
      </c>
      <c r="K107" s="56">
        <v>3661992</v>
      </c>
      <c r="L107" s="56">
        <v>484009</v>
      </c>
      <c r="M107" s="56">
        <v>1291742</v>
      </c>
      <c r="N107" s="57" t="str">
        <f t="shared" si="4"/>
        <v>correcto</v>
      </c>
      <c r="O107" s="62">
        <f t="shared" si="5"/>
        <v>0</v>
      </c>
    </row>
    <row r="108" spans="1:15" ht="15.75" customHeight="1" x14ac:dyDescent="0.25">
      <c r="A108" s="35" t="s">
        <v>140</v>
      </c>
      <c r="B108" s="56">
        <v>89816778</v>
      </c>
      <c r="C108" s="56">
        <v>6719707</v>
      </c>
      <c r="D108" s="56">
        <v>924597</v>
      </c>
      <c r="E108" s="56">
        <v>7311</v>
      </c>
      <c r="F108" s="56">
        <v>0</v>
      </c>
      <c r="G108" s="56">
        <v>76012000</v>
      </c>
      <c r="H108" s="56">
        <v>511857</v>
      </c>
      <c r="I108" s="56">
        <v>915175</v>
      </c>
      <c r="J108" s="56">
        <v>1079198</v>
      </c>
      <c r="K108" s="56">
        <v>2335278</v>
      </c>
      <c r="L108" s="56">
        <v>382320</v>
      </c>
      <c r="M108" s="56">
        <v>929335</v>
      </c>
      <c r="N108" s="57" t="str">
        <f t="shared" si="4"/>
        <v>correcto</v>
      </c>
      <c r="O108" s="62">
        <f t="shared" si="5"/>
        <v>0</v>
      </c>
    </row>
    <row r="109" spans="1:15" ht="15.75" customHeight="1" x14ac:dyDescent="0.25">
      <c r="A109" s="35" t="s">
        <v>141</v>
      </c>
      <c r="B109" s="56">
        <v>9767247</v>
      </c>
      <c r="C109" s="56">
        <v>1545414</v>
      </c>
      <c r="D109" s="56">
        <v>4469601</v>
      </c>
      <c r="E109" s="56">
        <v>0</v>
      </c>
      <c r="F109" s="56">
        <v>0</v>
      </c>
      <c r="G109" s="56">
        <v>10000</v>
      </c>
      <c r="H109" s="56">
        <v>17381</v>
      </c>
      <c r="I109" s="56">
        <v>103605</v>
      </c>
      <c r="J109" s="56">
        <v>822246</v>
      </c>
      <c r="K109" s="56">
        <v>1957639</v>
      </c>
      <c r="L109" s="56">
        <v>292208</v>
      </c>
      <c r="M109" s="56">
        <v>549153</v>
      </c>
      <c r="N109" s="57" t="str">
        <f t="shared" si="4"/>
        <v>correcto</v>
      </c>
      <c r="O109" s="62">
        <f t="shared" si="5"/>
        <v>0</v>
      </c>
    </row>
    <row r="110" spans="1:15" ht="15.75" customHeight="1" x14ac:dyDescent="0.25">
      <c r="A110" s="35" t="s">
        <v>142</v>
      </c>
      <c r="B110" s="56">
        <v>14493471</v>
      </c>
      <c r="C110" s="56">
        <v>6016123</v>
      </c>
      <c r="D110" s="56">
        <v>4244659</v>
      </c>
      <c r="E110" s="56">
        <v>0</v>
      </c>
      <c r="F110" s="56">
        <v>0</v>
      </c>
      <c r="G110" s="56">
        <v>141000</v>
      </c>
      <c r="H110" s="56">
        <v>15278</v>
      </c>
      <c r="I110" s="56">
        <v>86337</v>
      </c>
      <c r="J110" s="56">
        <v>873636</v>
      </c>
      <c r="K110" s="56">
        <v>2224610</v>
      </c>
      <c r="L110" s="56">
        <v>272895</v>
      </c>
      <c r="M110" s="56">
        <v>618933</v>
      </c>
      <c r="N110" s="57" t="str">
        <f t="shared" si="4"/>
        <v>correcto</v>
      </c>
      <c r="O110" s="62">
        <f t="shared" si="5"/>
        <v>0</v>
      </c>
    </row>
    <row r="111" spans="1:15" ht="15.75" customHeight="1" x14ac:dyDescent="0.25">
      <c r="A111" s="35" t="s">
        <v>143</v>
      </c>
      <c r="B111" s="56">
        <v>20130455</v>
      </c>
      <c r="C111" s="56">
        <v>9611544</v>
      </c>
      <c r="D111" s="56">
        <v>3009205</v>
      </c>
      <c r="E111" s="56">
        <v>0</v>
      </c>
      <c r="F111" s="56">
        <v>0</v>
      </c>
      <c r="G111" s="56">
        <v>851000</v>
      </c>
      <c r="H111" s="56">
        <v>52112</v>
      </c>
      <c r="I111" s="56">
        <v>500756</v>
      </c>
      <c r="J111" s="56">
        <v>1695883</v>
      </c>
      <c r="K111" s="56">
        <v>2883555</v>
      </c>
      <c r="L111" s="56">
        <v>545981</v>
      </c>
      <c r="M111" s="56">
        <v>980419</v>
      </c>
      <c r="N111" s="57" t="str">
        <f t="shared" si="4"/>
        <v>correcto</v>
      </c>
      <c r="O111" s="62">
        <f t="shared" si="5"/>
        <v>0</v>
      </c>
    </row>
    <row r="112" spans="1:15" ht="15.75" customHeight="1" x14ac:dyDescent="0.25">
      <c r="A112" s="35" t="s">
        <v>144</v>
      </c>
      <c r="B112" s="56">
        <v>5291403</v>
      </c>
      <c r="C112" s="56">
        <v>1222206</v>
      </c>
      <c r="D112" s="56">
        <v>1519386</v>
      </c>
      <c r="E112" s="56">
        <v>0</v>
      </c>
      <c r="F112" s="56">
        <v>0</v>
      </c>
      <c r="G112" s="56">
        <v>7000</v>
      </c>
      <c r="H112" s="56">
        <v>9167</v>
      </c>
      <c r="I112" s="56">
        <v>51802</v>
      </c>
      <c r="J112" s="56">
        <v>513904</v>
      </c>
      <c r="K112" s="56">
        <v>1205999</v>
      </c>
      <c r="L112" s="56">
        <v>259593</v>
      </c>
      <c r="M112" s="56">
        <v>502346</v>
      </c>
      <c r="N112" s="57" t="str">
        <f t="shared" si="4"/>
        <v>correcto</v>
      </c>
      <c r="O112" s="62">
        <f t="shared" si="5"/>
        <v>0</v>
      </c>
    </row>
    <row r="113" spans="1:15" ht="15.75" customHeight="1" x14ac:dyDescent="0.25">
      <c r="A113" s="35" t="s">
        <v>145</v>
      </c>
      <c r="B113" s="56">
        <v>15465006</v>
      </c>
      <c r="C113" s="56">
        <v>5617949</v>
      </c>
      <c r="D113" s="56">
        <v>3229188</v>
      </c>
      <c r="E113" s="56">
        <v>0</v>
      </c>
      <c r="F113" s="56">
        <v>187144</v>
      </c>
      <c r="G113" s="56">
        <v>441000</v>
      </c>
      <c r="H113" s="56">
        <v>43047</v>
      </c>
      <c r="I113" s="56">
        <v>224477</v>
      </c>
      <c r="J113" s="56">
        <v>1336150</v>
      </c>
      <c r="K113" s="56">
        <v>2884261</v>
      </c>
      <c r="L113" s="56">
        <v>465692</v>
      </c>
      <c r="M113" s="56">
        <v>1036098</v>
      </c>
      <c r="N113" s="57" t="str">
        <f t="shared" si="4"/>
        <v>correcto</v>
      </c>
      <c r="O113" s="62">
        <f t="shared" si="5"/>
        <v>0</v>
      </c>
    </row>
    <row r="114" spans="1:15" ht="15.75" customHeight="1" x14ac:dyDescent="0.25">
      <c r="A114" s="35" t="s">
        <v>146</v>
      </c>
      <c r="B114" s="56">
        <v>19129943</v>
      </c>
      <c r="C114" s="56">
        <v>3707071</v>
      </c>
      <c r="D114" s="56">
        <v>2808212</v>
      </c>
      <c r="E114" s="56">
        <v>0</v>
      </c>
      <c r="F114" s="56">
        <v>0</v>
      </c>
      <c r="G114" s="56">
        <v>6081000</v>
      </c>
      <c r="H114" s="56">
        <v>54173</v>
      </c>
      <c r="I114" s="56">
        <v>103605</v>
      </c>
      <c r="J114" s="56">
        <v>1747273</v>
      </c>
      <c r="K114" s="56">
        <v>2751210</v>
      </c>
      <c r="L114" s="56">
        <v>472431</v>
      </c>
      <c r="M114" s="56">
        <v>1404968</v>
      </c>
      <c r="N114" s="57" t="str">
        <f t="shared" si="4"/>
        <v>correcto</v>
      </c>
      <c r="O114" s="62">
        <f t="shared" si="5"/>
        <v>0</v>
      </c>
    </row>
    <row r="115" spans="1:15" ht="15.75" customHeight="1" x14ac:dyDescent="0.25">
      <c r="A115" s="35" t="s">
        <v>147</v>
      </c>
      <c r="B115" s="56">
        <v>25486311</v>
      </c>
      <c r="C115" s="56">
        <v>11096194</v>
      </c>
      <c r="D115" s="56">
        <v>2053941</v>
      </c>
      <c r="E115" s="56">
        <v>0</v>
      </c>
      <c r="F115" s="56">
        <v>0</v>
      </c>
      <c r="G115" s="56">
        <v>3443000</v>
      </c>
      <c r="H115" s="56">
        <v>69501</v>
      </c>
      <c r="I115" s="56">
        <v>656163</v>
      </c>
      <c r="J115" s="56">
        <v>1490321</v>
      </c>
      <c r="K115" s="56">
        <v>5129531</v>
      </c>
      <c r="L115" s="56">
        <v>503322</v>
      </c>
      <c r="M115" s="56">
        <v>1044338</v>
      </c>
      <c r="N115" s="57" t="str">
        <f t="shared" si="4"/>
        <v>correcto</v>
      </c>
      <c r="O115" s="62">
        <f t="shared" si="5"/>
        <v>0</v>
      </c>
    </row>
    <row r="116" spans="1:15" ht="15.75" customHeight="1" x14ac:dyDescent="0.25">
      <c r="A116" s="35" t="s">
        <v>148</v>
      </c>
      <c r="B116" s="56">
        <v>6038120</v>
      </c>
      <c r="C116" s="64">
        <v>2275133</v>
      </c>
      <c r="D116" s="56">
        <v>1384547</v>
      </c>
      <c r="E116" s="56">
        <v>0</v>
      </c>
      <c r="F116" s="56">
        <v>0</v>
      </c>
      <c r="G116" s="64">
        <v>9000</v>
      </c>
      <c r="H116" s="56">
        <v>6111</v>
      </c>
      <c r="I116" s="56">
        <v>17267</v>
      </c>
      <c r="J116" s="56">
        <v>565294</v>
      </c>
      <c r="K116" s="56">
        <v>1216736</v>
      </c>
      <c r="L116" s="56">
        <v>199093</v>
      </c>
      <c r="M116" s="65">
        <f>364930+9</f>
        <v>364939</v>
      </c>
      <c r="N116" s="57" t="str">
        <f t="shared" si="4"/>
        <v>correcto</v>
      </c>
      <c r="O116" s="62">
        <f t="shared" si="5"/>
        <v>0</v>
      </c>
    </row>
    <row r="117" spans="1:15" ht="15.75" customHeight="1" x14ac:dyDescent="0.25">
      <c r="A117" s="35" t="s">
        <v>149</v>
      </c>
      <c r="B117" s="56">
        <v>9114663</v>
      </c>
      <c r="C117" s="56">
        <v>2975234</v>
      </c>
      <c r="D117" s="56">
        <v>2088519</v>
      </c>
      <c r="E117" s="56">
        <v>0</v>
      </c>
      <c r="F117" s="56">
        <v>0</v>
      </c>
      <c r="G117" s="64">
        <v>19000</v>
      </c>
      <c r="H117" s="56">
        <v>23401</v>
      </c>
      <c r="I117" s="56">
        <v>276279</v>
      </c>
      <c r="J117" s="56">
        <v>925027</v>
      </c>
      <c r="K117" s="56">
        <v>1773577</v>
      </c>
      <c r="L117" s="56">
        <v>363007</v>
      </c>
      <c r="M117" s="56">
        <v>670619</v>
      </c>
      <c r="N117" s="57" t="str">
        <f t="shared" si="4"/>
        <v>correcto</v>
      </c>
      <c r="O117" s="62">
        <f t="shared" si="5"/>
        <v>0</v>
      </c>
    </row>
    <row r="118" spans="1:15" ht="15.75" customHeight="1" x14ac:dyDescent="0.25">
      <c r="A118" s="35" t="s">
        <v>150</v>
      </c>
      <c r="B118" s="56">
        <v>11485341</v>
      </c>
      <c r="C118" s="65">
        <f>3729649-3</f>
        <v>3729646</v>
      </c>
      <c r="D118" s="56">
        <v>1089679</v>
      </c>
      <c r="E118" s="56">
        <v>0</v>
      </c>
      <c r="F118" s="56">
        <v>0</v>
      </c>
      <c r="G118" s="64">
        <v>1969000</v>
      </c>
      <c r="H118" s="56">
        <v>45835</v>
      </c>
      <c r="I118" s="56">
        <v>448954</v>
      </c>
      <c r="J118" s="56">
        <v>1233369</v>
      </c>
      <c r="K118" s="56">
        <v>1964447</v>
      </c>
      <c r="L118" s="56">
        <v>387887</v>
      </c>
      <c r="M118" s="64">
        <v>616524</v>
      </c>
      <c r="N118" s="57" t="str">
        <f t="shared" si="4"/>
        <v>correcto</v>
      </c>
      <c r="O118" s="62">
        <f t="shared" si="5"/>
        <v>0</v>
      </c>
    </row>
    <row r="119" spans="1:15" ht="15.75" customHeight="1" x14ac:dyDescent="0.25">
      <c r="A119" s="35" t="s">
        <v>151</v>
      </c>
      <c r="B119" s="56">
        <v>12856712</v>
      </c>
      <c r="C119" s="56">
        <v>7086427</v>
      </c>
      <c r="D119" s="56">
        <v>2860971</v>
      </c>
      <c r="E119" s="56">
        <v>0</v>
      </c>
      <c r="F119" s="56">
        <v>117314</v>
      </c>
      <c r="G119" s="56">
        <v>7000</v>
      </c>
      <c r="H119" s="56">
        <v>15278</v>
      </c>
      <c r="I119" s="56">
        <v>34535</v>
      </c>
      <c r="J119" s="56">
        <v>668075</v>
      </c>
      <c r="K119" s="56">
        <v>1439130</v>
      </c>
      <c r="L119" s="56">
        <v>262598</v>
      </c>
      <c r="M119" s="56">
        <v>365384</v>
      </c>
      <c r="N119" s="57" t="str">
        <f t="shared" si="4"/>
        <v>correcto</v>
      </c>
      <c r="O119" s="62">
        <f t="shared" si="5"/>
        <v>0</v>
      </c>
    </row>
    <row r="120" spans="1:15" ht="15.75" customHeight="1" x14ac:dyDescent="0.25">
      <c r="A120" s="35" t="s">
        <v>152</v>
      </c>
      <c r="B120" s="56">
        <v>37266366</v>
      </c>
      <c r="C120" s="56">
        <v>5774443</v>
      </c>
      <c r="D120" s="56">
        <v>498337</v>
      </c>
      <c r="E120" s="56">
        <v>3368</v>
      </c>
      <c r="F120" s="56">
        <v>39105</v>
      </c>
      <c r="G120" s="56">
        <v>9970000</v>
      </c>
      <c r="H120" s="56">
        <v>509741</v>
      </c>
      <c r="I120" s="56">
        <v>1087849</v>
      </c>
      <c r="J120" s="56">
        <v>5344600</v>
      </c>
      <c r="K120" s="56">
        <v>7008202</v>
      </c>
      <c r="L120" s="56">
        <v>1521918</v>
      </c>
      <c r="M120" s="56">
        <v>5508803</v>
      </c>
      <c r="N120" s="57" t="str">
        <f t="shared" si="4"/>
        <v>correcto</v>
      </c>
      <c r="O120" s="62">
        <f t="shared" si="5"/>
        <v>0</v>
      </c>
    </row>
    <row r="121" spans="1:15" ht="15.75" customHeight="1" x14ac:dyDescent="0.25">
      <c r="A121" s="35" t="s">
        <v>153</v>
      </c>
      <c r="B121" s="56">
        <v>29149126</v>
      </c>
      <c r="C121" s="56">
        <v>14849138</v>
      </c>
      <c r="D121" s="56">
        <v>1139868</v>
      </c>
      <c r="E121" s="56">
        <v>4061</v>
      </c>
      <c r="F121" s="56">
        <v>136867</v>
      </c>
      <c r="G121" s="56">
        <v>2806000</v>
      </c>
      <c r="H121" s="56">
        <v>114636</v>
      </c>
      <c r="I121" s="56">
        <v>915175</v>
      </c>
      <c r="J121" s="56">
        <v>2415348</v>
      </c>
      <c r="K121" s="56">
        <v>3907215</v>
      </c>
      <c r="L121" s="56">
        <v>696847</v>
      </c>
      <c r="M121" s="56">
        <v>2163971</v>
      </c>
      <c r="N121" s="57" t="str">
        <f t="shared" si="4"/>
        <v>correcto</v>
      </c>
      <c r="O121" s="62">
        <f t="shared" si="5"/>
        <v>0</v>
      </c>
    </row>
    <row r="122" spans="1:15" ht="15.75" customHeight="1" x14ac:dyDescent="0.25">
      <c r="A122" s="35" t="s">
        <v>154</v>
      </c>
      <c r="B122" s="56">
        <v>7027767</v>
      </c>
      <c r="C122" s="56">
        <v>79908</v>
      </c>
      <c r="D122" s="56">
        <v>1380288</v>
      </c>
      <c r="E122" s="56">
        <v>0</v>
      </c>
      <c r="F122" s="56">
        <v>0</v>
      </c>
      <c r="G122" s="56">
        <v>483000</v>
      </c>
      <c r="H122" s="56">
        <v>70280</v>
      </c>
      <c r="I122" s="56">
        <v>155407</v>
      </c>
      <c r="J122" s="56">
        <v>1387540</v>
      </c>
      <c r="K122" s="56">
        <v>1391054</v>
      </c>
      <c r="L122" s="56">
        <v>436856</v>
      </c>
      <c r="M122" s="56">
        <v>1643434</v>
      </c>
      <c r="N122" s="57" t="str">
        <f t="shared" si="4"/>
        <v>correcto</v>
      </c>
      <c r="O122" s="62">
        <f t="shared" si="5"/>
        <v>0</v>
      </c>
    </row>
    <row r="123" spans="1:15" ht="15.75" customHeight="1" x14ac:dyDescent="0.25">
      <c r="A123" s="35" t="s">
        <v>155</v>
      </c>
      <c r="B123" s="56">
        <v>7367233</v>
      </c>
      <c r="C123" s="56">
        <v>986383</v>
      </c>
      <c r="D123" s="56">
        <v>2638067</v>
      </c>
      <c r="E123" s="56">
        <v>0</v>
      </c>
      <c r="F123" s="56">
        <v>0</v>
      </c>
      <c r="G123" s="56">
        <v>1791000</v>
      </c>
      <c r="H123" s="56">
        <v>12223</v>
      </c>
      <c r="I123" s="56">
        <v>138140</v>
      </c>
      <c r="J123" s="56">
        <v>411123</v>
      </c>
      <c r="K123" s="56">
        <v>768876</v>
      </c>
      <c r="L123" s="56">
        <v>181503</v>
      </c>
      <c r="M123" s="56">
        <v>439918</v>
      </c>
      <c r="N123" s="57" t="str">
        <f t="shared" si="4"/>
        <v>correcto</v>
      </c>
      <c r="O123" s="62">
        <f t="shared" si="5"/>
        <v>0</v>
      </c>
    </row>
    <row r="124" spans="1:15" ht="15.75" customHeight="1" x14ac:dyDescent="0.25">
      <c r="A124" s="35" t="s">
        <v>156</v>
      </c>
      <c r="B124" s="56">
        <v>59871954</v>
      </c>
      <c r="C124" s="56">
        <v>7668418</v>
      </c>
      <c r="D124" s="56">
        <v>6825970</v>
      </c>
      <c r="E124" s="56">
        <v>0</v>
      </c>
      <c r="F124" s="56">
        <v>703886</v>
      </c>
      <c r="G124" s="56">
        <v>18567000</v>
      </c>
      <c r="H124" s="56">
        <v>435020</v>
      </c>
      <c r="I124" s="56">
        <v>2486513</v>
      </c>
      <c r="J124" s="56">
        <v>6423798</v>
      </c>
      <c r="K124" s="56">
        <v>11387295</v>
      </c>
      <c r="L124" s="56">
        <v>2197309</v>
      </c>
      <c r="M124" s="56">
        <v>3176745</v>
      </c>
      <c r="N124" s="57" t="str">
        <f t="shared" si="4"/>
        <v>correcto</v>
      </c>
      <c r="O124" s="62">
        <f t="shared" si="5"/>
        <v>0</v>
      </c>
    </row>
    <row r="125" spans="1:15" ht="15.75" customHeight="1" x14ac:dyDescent="0.25">
      <c r="A125" s="35" t="s">
        <v>157</v>
      </c>
      <c r="B125" s="56">
        <v>6360388</v>
      </c>
      <c r="C125" s="56">
        <v>949296</v>
      </c>
      <c r="D125" s="56">
        <v>3557370</v>
      </c>
      <c r="E125" s="56">
        <v>0</v>
      </c>
      <c r="F125" s="56">
        <v>0</v>
      </c>
      <c r="G125" s="56">
        <v>2000</v>
      </c>
      <c r="H125" s="56">
        <v>6111</v>
      </c>
      <c r="I125" s="56">
        <v>34535</v>
      </c>
      <c r="J125" s="56">
        <v>411123</v>
      </c>
      <c r="K125" s="56">
        <v>819296</v>
      </c>
      <c r="L125" s="56">
        <v>215400</v>
      </c>
      <c r="M125" s="56">
        <v>365257</v>
      </c>
      <c r="N125" s="57" t="str">
        <f t="shared" si="4"/>
        <v>correcto</v>
      </c>
      <c r="O125" s="62">
        <f t="shared" si="5"/>
        <v>0</v>
      </c>
    </row>
    <row r="126" spans="1:15" ht="15.75" customHeight="1" x14ac:dyDescent="0.25">
      <c r="A126" s="35" t="s">
        <v>158</v>
      </c>
      <c r="B126" s="56">
        <v>1515089</v>
      </c>
      <c r="C126" s="56">
        <v>124479</v>
      </c>
      <c r="D126" s="56">
        <v>1189491</v>
      </c>
      <c r="E126" s="56">
        <v>0</v>
      </c>
      <c r="F126" s="56">
        <v>0</v>
      </c>
      <c r="G126" s="56">
        <v>0</v>
      </c>
      <c r="H126" s="56">
        <v>2226</v>
      </c>
      <c r="I126" s="56">
        <v>17267</v>
      </c>
      <c r="J126" s="56">
        <v>51390</v>
      </c>
      <c r="K126" s="56">
        <v>52100</v>
      </c>
      <c r="L126" s="56">
        <v>6010</v>
      </c>
      <c r="M126" s="56">
        <v>72126</v>
      </c>
      <c r="N126" s="57" t="str">
        <f t="shared" si="4"/>
        <v>correcto</v>
      </c>
      <c r="O126" s="62">
        <f t="shared" si="5"/>
        <v>0</v>
      </c>
    </row>
    <row r="127" spans="1:15" ht="15.75" customHeight="1" x14ac:dyDescent="0.25">
      <c r="A127" s="35" t="s">
        <v>159</v>
      </c>
      <c r="B127" s="56">
        <v>18599030</v>
      </c>
      <c r="C127" s="56">
        <v>10385158</v>
      </c>
      <c r="D127" s="56">
        <v>3701166</v>
      </c>
      <c r="E127" s="56">
        <v>0</v>
      </c>
      <c r="F127" s="56">
        <v>131280</v>
      </c>
      <c r="G127" s="56">
        <v>949000</v>
      </c>
      <c r="H127" s="56">
        <v>46887</v>
      </c>
      <c r="I127" s="56">
        <v>103605</v>
      </c>
      <c r="J127" s="56">
        <v>719465</v>
      </c>
      <c r="K127" s="56">
        <v>1907066</v>
      </c>
      <c r="L127" s="56">
        <v>203823</v>
      </c>
      <c r="M127" s="56">
        <v>451580</v>
      </c>
      <c r="N127" s="57" t="str">
        <f t="shared" si="4"/>
        <v>correcto</v>
      </c>
      <c r="O127" s="62">
        <f t="shared" si="5"/>
        <v>0</v>
      </c>
    </row>
    <row r="128" spans="1:15" ht="15.75" customHeight="1" x14ac:dyDescent="0.25">
      <c r="A128" s="35" t="s">
        <v>160</v>
      </c>
      <c r="B128" s="56">
        <v>26629022</v>
      </c>
      <c r="C128" s="56">
        <v>6562846</v>
      </c>
      <c r="D128" s="56">
        <v>7655894</v>
      </c>
      <c r="E128" s="56">
        <v>0</v>
      </c>
      <c r="F128" s="56">
        <v>0</v>
      </c>
      <c r="G128" s="56">
        <v>3446000</v>
      </c>
      <c r="H128" s="56">
        <v>61174</v>
      </c>
      <c r="I128" s="56">
        <v>310814</v>
      </c>
      <c r="J128" s="56">
        <v>2466738</v>
      </c>
      <c r="K128" s="56">
        <v>3740442</v>
      </c>
      <c r="L128" s="56">
        <v>737592</v>
      </c>
      <c r="M128" s="56">
        <v>1647522</v>
      </c>
      <c r="N128" s="57" t="str">
        <f t="shared" si="4"/>
        <v>correcto</v>
      </c>
      <c r="O128" s="62">
        <f t="shared" si="5"/>
        <v>0</v>
      </c>
    </row>
    <row r="129" spans="1:15" ht="15.75" customHeight="1" x14ac:dyDescent="0.25">
      <c r="A129" s="35" t="s">
        <v>161</v>
      </c>
      <c r="B129" s="56">
        <v>43446896</v>
      </c>
      <c r="C129" s="56">
        <v>15216601</v>
      </c>
      <c r="D129" s="56">
        <v>4459276</v>
      </c>
      <c r="E129" s="56">
        <v>0</v>
      </c>
      <c r="F129" s="56">
        <v>100555</v>
      </c>
      <c r="G129" s="56">
        <v>6395000</v>
      </c>
      <c r="H129" s="56">
        <v>146836</v>
      </c>
      <c r="I129" s="56">
        <v>828838</v>
      </c>
      <c r="J129" s="56">
        <v>4111230</v>
      </c>
      <c r="K129" s="56">
        <v>8381833</v>
      </c>
      <c r="L129" s="56">
        <v>1489569</v>
      </c>
      <c r="M129" s="56">
        <v>2317158</v>
      </c>
      <c r="N129" s="57" t="str">
        <f t="shared" si="4"/>
        <v>correcto</v>
      </c>
      <c r="O129" s="62">
        <f t="shared" si="5"/>
        <v>0</v>
      </c>
    </row>
    <row r="130" spans="1:15" ht="15.75" customHeight="1" x14ac:dyDescent="0.25">
      <c r="A130" s="35" t="s">
        <v>162</v>
      </c>
      <c r="B130" s="56">
        <v>21352927</v>
      </c>
      <c r="C130" s="56">
        <v>4721375</v>
      </c>
      <c r="D130" s="56">
        <v>5355495</v>
      </c>
      <c r="E130" s="56">
        <v>0</v>
      </c>
      <c r="F130" s="56">
        <v>0</v>
      </c>
      <c r="G130" s="56">
        <v>1710000</v>
      </c>
      <c r="H130" s="56">
        <v>40798</v>
      </c>
      <c r="I130" s="56">
        <v>328082</v>
      </c>
      <c r="J130" s="56">
        <v>2055615</v>
      </c>
      <c r="K130" s="56">
        <v>4542695</v>
      </c>
      <c r="L130" s="56">
        <v>762758</v>
      </c>
      <c r="M130" s="56">
        <v>1836109</v>
      </c>
      <c r="N130" s="57" t="str">
        <f t="shared" si="4"/>
        <v>correcto</v>
      </c>
      <c r="O130" s="62">
        <f t="shared" si="5"/>
        <v>0</v>
      </c>
    </row>
    <row r="131" spans="1:15" ht="15.75" customHeight="1" x14ac:dyDescent="0.25">
      <c r="A131" s="35" t="s">
        <v>163</v>
      </c>
      <c r="B131" s="56">
        <v>40674348</v>
      </c>
      <c r="C131" s="56">
        <v>29242395</v>
      </c>
      <c r="D131" s="56">
        <v>4368959</v>
      </c>
      <c r="E131" s="56">
        <v>72</v>
      </c>
      <c r="F131" s="56">
        <v>234629</v>
      </c>
      <c r="G131" s="56">
        <v>16000</v>
      </c>
      <c r="H131" s="56">
        <v>24083</v>
      </c>
      <c r="I131" s="56">
        <v>189942</v>
      </c>
      <c r="J131" s="56">
        <v>1233369</v>
      </c>
      <c r="K131" s="56">
        <v>3960191</v>
      </c>
      <c r="L131" s="56">
        <v>439816</v>
      </c>
      <c r="M131" s="56">
        <v>964892</v>
      </c>
      <c r="N131" s="57" t="str">
        <f>+IF(+SUM(C131:M131)=B131,"correcto","ERROR")</f>
        <v>correcto</v>
      </c>
      <c r="O131" s="62">
        <f t="shared" si="5"/>
        <v>0</v>
      </c>
    </row>
    <row r="132" spans="1:15" ht="15.75" customHeight="1" x14ac:dyDescent="0.25">
      <c r="A132" s="35" t="s">
        <v>164</v>
      </c>
      <c r="B132" s="56">
        <v>50010186</v>
      </c>
      <c r="C132" s="56">
        <v>5057322</v>
      </c>
      <c r="D132" s="56">
        <v>1811645</v>
      </c>
      <c r="E132" s="56">
        <v>1935</v>
      </c>
      <c r="F132" s="56">
        <v>8600260</v>
      </c>
      <c r="G132" s="56">
        <v>22775000</v>
      </c>
      <c r="H132" s="56">
        <v>311389</v>
      </c>
      <c r="I132" s="56">
        <v>379884</v>
      </c>
      <c r="J132" s="56">
        <v>3545936</v>
      </c>
      <c r="K132" s="56">
        <v>4808476</v>
      </c>
      <c r="L132" s="56">
        <v>768973</v>
      </c>
      <c r="M132" s="56">
        <v>1949366</v>
      </c>
      <c r="N132" s="56" t="str">
        <f>+IF(+SUM(C132:M132)=B132,"correcto","ERROR")</f>
        <v>correcto</v>
      </c>
      <c r="O132" s="63">
        <f t="shared" si="5"/>
        <v>0</v>
      </c>
    </row>
    <row r="135" spans="1:15" ht="15.75" x14ac:dyDescent="0.25">
      <c r="A135" s="35" t="s">
        <v>217</v>
      </c>
    </row>
    <row r="136" spans="1:15" ht="15.75" x14ac:dyDescent="0.25">
      <c r="A136" s="35"/>
    </row>
    <row r="137" spans="1:15" ht="15.75" x14ac:dyDescent="0.25">
      <c r="A137" s="35"/>
    </row>
    <row r="138" spans="1:15" ht="15.75" x14ac:dyDescent="0.25">
      <c r="A138" s="35"/>
    </row>
  </sheetData>
  <mergeCells count="1">
    <mergeCell ref="B8:M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Normal="100" workbookViewId="0">
      <pane ySplit="7" topLeftCell="A20" activePane="bottomLeft" state="frozen"/>
      <selection pane="bottomLeft" activeCell="C30" sqref="C30"/>
    </sheetView>
  </sheetViews>
  <sheetFormatPr baseColWidth="10" defaultColWidth="11.42578125" defaultRowHeight="15" x14ac:dyDescent="0.25"/>
  <cols>
    <col min="1" max="1" width="37.28515625" style="33" customWidth="1"/>
    <col min="2" max="13" width="16.28515625" style="56" customWidth="1"/>
    <col min="14" max="14" width="11.42578125" style="33"/>
    <col min="15" max="15" width="15.7109375" style="33" customWidth="1"/>
    <col min="16" max="16384" width="11.42578125" style="33"/>
  </cols>
  <sheetData>
    <row r="1" spans="1:15" ht="15.75" x14ac:dyDescent="0.25">
      <c r="A1" s="31" t="s">
        <v>34</v>
      </c>
      <c r="B1" s="32" t="str">
        <f>+IF(+B10+B30=B9,"correcto","ERROR")</f>
        <v>correcto</v>
      </c>
      <c r="C1" s="32" t="str">
        <f t="shared" ref="C1:M1" si="0">+IF(+C10+C30=C9,"correcto","ERROR")</f>
        <v>correcto</v>
      </c>
      <c r="D1" s="32" t="str">
        <f t="shared" si="0"/>
        <v>correcto</v>
      </c>
      <c r="E1" s="32" t="str">
        <f t="shared" si="0"/>
        <v>correcto</v>
      </c>
      <c r="F1" s="32" t="str">
        <f t="shared" si="0"/>
        <v>correcto</v>
      </c>
      <c r="G1" s="32" t="str">
        <f t="shared" si="0"/>
        <v>correcto</v>
      </c>
      <c r="H1" s="32" t="str">
        <f t="shared" si="0"/>
        <v>correcto</v>
      </c>
      <c r="I1" s="32" t="str">
        <f t="shared" si="0"/>
        <v>correcto</v>
      </c>
      <c r="J1" s="32" t="str">
        <f t="shared" si="0"/>
        <v>correcto</v>
      </c>
      <c r="K1" s="32" t="str">
        <f t="shared" si="0"/>
        <v>correcto</v>
      </c>
      <c r="L1" s="32" t="str">
        <f t="shared" si="0"/>
        <v>correcto</v>
      </c>
      <c r="M1" s="32" t="str">
        <f t="shared" si="0"/>
        <v>correcto</v>
      </c>
    </row>
    <row r="2" spans="1:15" ht="15.75" x14ac:dyDescent="0.25">
      <c r="A2" s="31" t="s">
        <v>214</v>
      </c>
      <c r="B2" s="32" t="str">
        <f>+IF(+SUM(B11:B29)=B10,"correcto","ERROR")</f>
        <v>correcto</v>
      </c>
      <c r="C2" s="32" t="str">
        <f>+IF(+SUM(C11:C29)=C10,"correcto","ERROR")</f>
        <v>correcto</v>
      </c>
      <c r="D2" s="32" t="str">
        <f t="shared" ref="D2:M2" si="1">+IF(+SUM(D11:D29)=D10,"correcto","ERROR")</f>
        <v>correcto</v>
      </c>
      <c r="E2" s="32" t="str">
        <f t="shared" si="1"/>
        <v>correcto</v>
      </c>
      <c r="F2" s="32" t="str">
        <f t="shared" si="1"/>
        <v>correcto</v>
      </c>
      <c r="G2" s="32" t="str">
        <f>+IF(+SUM(G11:G29)=G10,"correcto","ERROR")</f>
        <v>correcto</v>
      </c>
      <c r="H2" s="32" t="str">
        <f t="shared" si="1"/>
        <v>correcto</v>
      </c>
      <c r="I2" s="32" t="str">
        <f>+IF(+SUM(I11:I29)=I10,"correcto","ERROR")</f>
        <v>correcto</v>
      </c>
      <c r="J2" s="32" t="str">
        <f t="shared" si="1"/>
        <v>correcto</v>
      </c>
      <c r="K2" s="32" t="str">
        <f t="shared" si="1"/>
        <v>correcto</v>
      </c>
      <c r="L2" s="32" t="str">
        <f t="shared" si="1"/>
        <v>correcto</v>
      </c>
      <c r="M2" s="32" t="str">
        <f t="shared" si="1"/>
        <v>correcto</v>
      </c>
    </row>
    <row r="3" spans="1:15" ht="15.75" x14ac:dyDescent="0.25">
      <c r="A3" s="31" t="s">
        <v>172</v>
      </c>
      <c r="B3" s="32" t="str">
        <f>+IF(+SUM(B31:B132)=B30,"correcto","ERROR")</f>
        <v>correcto</v>
      </c>
      <c r="C3" s="32" t="str">
        <f t="shared" ref="C3:M3" si="2">+IF(+SUM(C31:C132)=C30,"correcto","ERROR")</f>
        <v>correcto</v>
      </c>
      <c r="D3" s="32" t="str">
        <f t="shared" si="2"/>
        <v>correcto</v>
      </c>
      <c r="E3" s="32" t="str">
        <f t="shared" si="2"/>
        <v>correcto</v>
      </c>
      <c r="F3" s="32" t="str">
        <f t="shared" si="2"/>
        <v>correcto</v>
      </c>
      <c r="G3" s="32" t="str">
        <f t="shared" si="2"/>
        <v>correcto</v>
      </c>
      <c r="H3" s="32" t="str">
        <f t="shared" si="2"/>
        <v>correcto</v>
      </c>
      <c r="I3" s="32" t="str">
        <f t="shared" si="2"/>
        <v>correcto</v>
      </c>
      <c r="J3" s="32" t="str">
        <f t="shared" si="2"/>
        <v>correcto</v>
      </c>
      <c r="K3" s="32" t="str">
        <f t="shared" si="2"/>
        <v>correcto</v>
      </c>
      <c r="L3" s="32" t="str">
        <f t="shared" si="2"/>
        <v>correcto</v>
      </c>
      <c r="M3" s="32" t="str">
        <f t="shared" si="2"/>
        <v>correcto</v>
      </c>
    </row>
    <row r="4" spans="1:15" x14ac:dyDescent="0.25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5" ht="15.75" x14ac:dyDescent="0.25">
      <c r="A5" s="37">
        <v>1978</v>
      </c>
      <c r="B5" s="62">
        <f>SUM(B11:B29)-B10</f>
        <v>0</v>
      </c>
      <c r="C5" s="62">
        <f t="shared" ref="C5:M5" si="3">SUM(C11:C29)-C10</f>
        <v>0</v>
      </c>
      <c r="D5" s="62">
        <f t="shared" si="3"/>
        <v>0</v>
      </c>
      <c r="E5" s="62">
        <f t="shared" si="3"/>
        <v>0</v>
      </c>
      <c r="F5" s="62">
        <f t="shared" si="3"/>
        <v>0</v>
      </c>
      <c r="G5" s="62">
        <f t="shared" si="3"/>
        <v>0</v>
      </c>
      <c r="H5" s="62">
        <f t="shared" si="3"/>
        <v>0</v>
      </c>
      <c r="I5" s="62">
        <f t="shared" si="3"/>
        <v>0</v>
      </c>
      <c r="J5" s="62">
        <f t="shared" si="3"/>
        <v>0</v>
      </c>
      <c r="K5" s="62">
        <f t="shared" si="3"/>
        <v>0</v>
      </c>
      <c r="L5" s="62">
        <f t="shared" si="3"/>
        <v>0</v>
      </c>
      <c r="M5" s="62">
        <f t="shared" si="3"/>
        <v>0</v>
      </c>
    </row>
    <row r="6" spans="1:15" ht="15.75" thickBot="1" x14ac:dyDescent="0.3">
      <c r="B6" s="62">
        <f>SUM(B31:B132)-B30</f>
        <v>0</v>
      </c>
      <c r="C6" s="62">
        <f t="shared" ref="C6:M6" si="4">SUM(C31:C132)-C30</f>
        <v>0</v>
      </c>
      <c r="D6" s="62">
        <f t="shared" si="4"/>
        <v>0</v>
      </c>
      <c r="E6" s="62">
        <f t="shared" si="4"/>
        <v>0</v>
      </c>
      <c r="F6" s="62">
        <f t="shared" si="4"/>
        <v>0</v>
      </c>
      <c r="G6" s="62">
        <f t="shared" si="4"/>
        <v>0</v>
      </c>
      <c r="H6" s="62">
        <f t="shared" si="4"/>
        <v>0</v>
      </c>
      <c r="I6" s="62">
        <f t="shared" si="4"/>
        <v>0</v>
      </c>
      <c r="J6" s="62">
        <f t="shared" si="4"/>
        <v>0</v>
      </c>
      <c r="K6" s="62">
        <f t="shared" si="4"/>
        <v>0</v>
      </c>
      <c r="L6" s="62">
        <f t="shared" si="4"/>
        <v>0</v>
      </c>
      <c r="M6" s="62">
        <f t="shared" si="4"/>
        <v>0</v>
      </c>
    </row>
    <row r="7" spans="1:15" ht="61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  <c r="H7" s="36" t="s">
        <v>168</v>
      </c>
      <c r="I7" s="36" t="s">
        <v>6</v>
      </c>
      <c r="J7" s="36" t="s">
        <v>169</v>
      </c>
      <c r="K7" s="36" t="s">
        <v>8</v>
      </c>
      <c r="L7" s="36" t="s">
        <v>9</v>
      </c>
      <c r="M7" s="36" t="s">
        <v>10</v>
      </c>
    </row>
    <row r="8" spans="1:15" ht="15.75" thickTop="1" x14ac:dyDescent="0.25">
      <c r="B8" s="95" t="s">
        <v>170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</row>
    <row r="9" spans="1:15" ht="30" customHeight="1" x14ac:dyDescent="0.25">
      <c r="A9" s="15" t="s">
        <v>41</v>
      </c>
      <c r="B9" s="67">
        <v>13640802690</v>
      </c>
      <c r="C9" s="67">
        <v>1084197797</v>
      </c>
      <c r="D9" s="67">
        <v>636727106</v>
      </c>
      <c r="E9" s="67">
        <v>118760809</v>
      </c>
      <c r="F9" s="67">
        <v>73467407</v>
      </c>
      <c r="G9" s="67">
        <v>6109294000</v>
      </c>
      <c r="H9" s="67">
        <v>100257710</v>
      </c>
      <c r="I9" s="67">
        <v>267092875</v>
      </c>
      <c r="J9" s="67">
        <v>1359242411</v>
      </c>
      <c r="K9" s="67">
        <v>2027855826</v>
      </c>
      <c r="L9" s="67">
        <v>497753983</v>
      </c>
      <c r="M9" s="67">
        <v>1366152766</v>
      </c>
      <c r="N9" s="34" t="str">
        <f>+IF(+SUM(C9:M9)=B9,"correcto","ERROR")</f>
        <v>correcto</v>
      </c>
      <c r="O9" s="62">
        <f>+SUM(C9:M9)-B9</f>
        <v>0</v>
      </c>
    </row>
    <row r="10" spans="1:15" s="75" customFormat="1" ht="30" customHeight="1" x14ac:dyDescent="0.25">
      <c r="A10" s="71" t="s">
        <v>42</v>
      </c>
      <c r="B10" s="72">
        <v>6408421512</v>
      </c>
      <c r="C10" s="72">
        <v>16122804</v>
      </c>
      <c r="D10" s="72">
        <v>5419195</v>
      </c>
      <c r="E10" s="72">
        <v>98944</v>
      </c>
      <c r="F10" s="72">
        <v>6217103</v>
      </c>
      <c r="G10" s="72">
        <v>3854965000</v>
      </c>
      <c r="H10" s="72">
        <v>62917702</v>
      </c>
      <c r="I10" s="72">
        <v>145218396</v>
      </c>
      <c r="J10" s="72">
        <v>704223493</v>
      </c>
      <c r="K10" s="72">
        <v>825430774</v>
      </c>
      <c r="L10" s="72">
        <v>187391537</v>
      </c>
      <c r="M10" s="72">
        <v>600416564</v>
      </c>
      <c r="N10" s="73" t="str">
        <f t="shared" ref="N10:N73" si="5">+IF(+SUM(C10:M10)=B10,"correcto","ERROR")</f>
        <v>correcto</v>
      </c>
      <c r="O10" s="74">
        <f>+SUM(C10:M10)-B10</f>
        <v>0</v>
      </c>
    </row>
    <row r="11" spans="1:15" ht="15.75" x14ac:dyDescent="0.25">
      <c r="A11" s="15" t="s">
        <v>43</v>
      </c>
      <c r="B11" s="56">
        <v>114986503</v>
      </c>
      <c r="C11" s="56">
        <v>882451</v>
      </c>
      <c r="D11" s="56">
        <v>295602</v>
      </c>
      <c r="E11" s="56">
        <v>0</v>
      </c>
      <c r="F11" s="56">
        <v>0</v>
      </c>
      <c r="G11" s="56">
        <v>30546000</v>
      </c>
      <c r="H11" s="56">
        <v>1423140</v>
      </c>
      <c r="I11" s="56">
        <v>6971124</v>
      </c>
      <c r="J11" s="56">
        <v>22971197</v>
      </c>
      <c r="K11" s="56">
        <v>29901882</v>
      </c>
      <c r="L11" s="56">
        <v>5574037</v>
      </c>
      <c r="M11" s="56">
        <v>16421070</v>
      </c>
      <c r="N11" s="34" t="str">
        <f t="shared" si="5"/>
        <v>correcto</v>
      </c>
      <c r="O11" s="62">
        <f t="shared" ref="O11:O74" si="6">+SUM(C11:M11)-B11</f>
        <v>0</v>
      </c>
    </row>
    <row r="12" spans="1:15" ht="15.75" x14ac:dyDescent="0.25">
      <c r="A12" s="15" t="s">
        <v>44</v>
      </c>
      <c r="B12" s="64">
        <v>874409744</v>
      </c>
      <c r="C12" s="56">
        <v>353289</v>
      </c>
      <c r="D12" s="56">
        <v>8582</v>
      </c>
      <c r="E12" s="56">
        <v>0</v>
      </c>
      <c r="F12" s="56">
        <v>0</v>
      </c>
      <c r="G12" s="56">
        <v>610928000</v>
      </c>
      <c r="H12" s="56">
        <v>9109462</v>
      </c>
      <c r="I12" s="56">
        <v>8894193</v>
      </c>
      <c r="J12" s="56">
        <v>53554151</v>
      </c>
      <c r="K12" s="56">
        <v>72222962</v>
      </c>
      <c r="L12" s="56">
        <v>14616687</v>
      </c>
      <c r="M12" s="56">
        <v>104722418</v>
      </c>
      <c r="N12" s="34" t="str">
        <f t="shared" si="5"/>
        <v>correcto</v>
      </c>
      <c r="O12" s="62">
        <f t="shared" si="6"/>
        <v>0</v>
      </c>
    </row>
    <row r="13" spans="1:15" ht="15.75" x14ac:dyDescent="0.25">
      <c r="A13" s="15" t="s">
        <v>45</v>
      </c>
      <c r="B13" s="64">
        <v>273371905</v>
      </c>
      <c r="C13" s="56">
        <v>1851515</v>
      </c>
      <c r="D13" s="56">
        <v>422339</v>
      </c>
      <c r="E13" s="56">
        <v>0</v>
      </c>
      <c r="F13" s="56">
        <v>87380</v>
      </c>
      <c r="G13" s="56">
        <v>219935000</v>
      </c>
      <c r="H13" s="56">
        <v>1590111</v>
      </c>
      <c r="I13" s="56">
        <v>4674125</v>
      </c>
      <c r="J13" s="56">
        <v>14272045</v>
      </c>
      <c r="K13" s="56">
        <v>15768614</v>
      </c>
      <c r="L13" s="56">
        <v>2890530</v>
      </c>
      <c r="M13" s="56">
        <v>11880246</v>
      </c>
      <c r="N13" s="34" t="str">
        <f t="shared" si="5"/>
        <v>correcto</v>
      </c>
      <c r="O13" s="62">
        <f t="shared" si="6"/>
        <v>0</v>
      </c>
    </row>
    <row r="14" spans="1:15" ht="15.75" x14ac:dyDescent="0.25">
      <c r="A14" s="15" t="s">
        <v>46</v>
      </c>
      <c r="B14" s="64">
        <v>114373110</v>
      </c>
      <c r="C14" s="56">
        <v>176156</v>
      </c>
      <c r="D14" s="56">
        <v>1431568</v>
      </c>
      <c r="E14" s="56">
        <v>0</v>
      </c>
      <c r="F14" s="56">
        <v>0</v>
      </c>
      <c r="G14" s="56">
        <v>54984000</v>
      </c>
      <c r="H14" s="56">
        <v>1426828</v>
      </c>
      <c r="I14" s="56">
        <v>4941218</v>
      </c>
      <c r="J14" s="56">
        <v>15087591</v>
      </c>
      <c r="K14" s="56">
        <v>16271369</v>
      </c>
      <c r="L14" s="56">
        <v>4524568</v>
      </c>
      <c r="M14" s="56">
        <v>15529812</v>
      </c>
      <c r="N14" s="34" t="str">
        <f t="shared" si="5"/>
        <v>correcto</v>
      </c>
      <c r="O14" s="62">
        <f t="shared" si="6"/>
        <v>0</v>
      </c>
    </row>
    <row r="15" spans="1:15" ht="15.75" x14ac:dyDescent="0.25">
      <c r="A15" s="15" t="s">
        <v>47</v>
      </c>
      <c r="B15" s="64">
        <v>124422746</v>
      </c>
      <c r="C15" s="56">
        <v>4924297</v>
      </c>
      <c r="D15" s="56">
        <v>622473</v>
      </c>
      <c r="E15" s="56">
        <v>0</v>
      </c>
      <c r="F15" s="56">
        <v>0</v>
      </c>
      <c r="G15" s="56">
        <v>85530000</v>
      </c>
      <c r="H15" s="56">
        <v>661631</v>
      </c>
      <c r="I15" s="56">
        <v>3418789</v>
      </c>
      <c r="J15" s="56">
        <v>9514697</v>
      </c>
      <c r="K15" s="56">
        <v>11908564</v>
      </c>
      <c r="L15" s="56">
        <v>2763895</v>
      </c>
      <c r="M15" s="56">
        <v>5078400</v>
      </c>
      <c r="N15" s="34" t="str">
        <f t="shared" si="5"/>
        <v>correcto</v>
      </c>
      <c r="O15" s="62">
        <f t="shared" si="6"/>
        <v>0</v>
      </c>
    </row>
    <row r="16" spans="1:15" ht="15.75" x14ac:dyDescent="0.25">
      <c r="A16" s="15" t="s">
        <v>48</v>
      </c>
      <c r="B16" s="64">
        <v>597550976</v>
      </c>
      <c r="C16" s="56">
        <v>0</v>
      </c>
      <c r="D16" s="56">
        <v>8498</v>
      </c>
      <c r="E16" s="56">
        <v>0</v>
      </c>
      <c r="F16" s="56">
        <v>246358</v>
      </c>
      <c r="G16" s="56">
        <v>384886000</v>
      </c>
      <c r="H16" s="56">
        <v>4540261</v>
      </c>
      <c r="I16" s="56">
        <v>8760646</v>
      </c>
      <c r="J16" s="56">
        <v>50563818</v>
      </c>
      <c r="K16" s="56">
        <v>60273867</v>
      </c>
      <c r="L16" s="56">
        <v>15494737</v>
      </c>
      <c r="M16" s="56">
        <v>72776791</v>
      </c>
      <c r="N16" s="34" t="str">
        <f t="shared" si="5"/>
        <v>correcto</v>
      </c>
      <c r="O16" s="62">
        <f t="shared" si="6"/>
        <v>0</v>
      </c>
    </row>
    <row r="17" spans="1:15" ht="15.75" x14ac:dyDescent="0.25">
      <c r="A17" s="15" t="s">
        <v>49</v>
      </c>
      <c r="B17" s="64">
        <v>218043365</v>
      </c>
      <c r="C17" s="56">
        <v>907086</v>
      </c>
      <c r="D17" s="56">
        <v>373637</v>
      </c>
      <c r="E17" s="56">
        <v>0</v>
      </c>
      <c r="F17" s="56">
        <v>433053</v>
      </c>
      <c r="G17" s="56">
        <v>116077000</v>
      </c>
      <c r="H17" s="56">
        <v>1780586</v>
      </c>
      <c r="I17" s="56">
        <v>4006393</v>
      </c>
      <c r="J17" s="56">
        <v>35340303</v>
      </c>
      <c r="K17" s="56">
        <v>32371339</v>
      </c>
      <c r="L17" s="56">
        <v>7995333</v>
      </c>
      <c r="M17" s="56">
        <v>18758635</v>
      </c>
      <c r="N17" s="34" t="str">
        <f t="shared" si="5"/>
        <v>correcto</v>
      </c>
      <c r="O17" s="62">
        <f t="shared" si="6"/>
        <v>0</v>
      </c>
    </row>
    <row r="18" spans="1:15" ht="15.75" x14ac:dyDescent="0.25">
      <c r="A18" s="15" t="s">
        <v>50</v>
      </c>
      <c r="B18" s="64">
        <v>366780238</v>
      </c>
      <c r="C18" s="56">
        <v>0</v>
      </c>
      <c r="D18" s="56">
        <v>0</v>
      </c>
      <c r="E18" s="56">
        <v>0</v>
      </c>
      <c r="F18" s="56">
        <v>0</v>
      </c>
      <c r="G18" s="56">
        <v>158842000</v>
      </c>
      <c r="H18" s="56">
        <v>4592515</v>
      </c>
      <c r="I18" s="64">
        <v>3739300</v>
      </c>
      <c r="J18" s="56">
        <v>55457090</v>
      </c>
      <c r="K18" s="56">
        <v>72343881</v>
      </c>
      <c r="L18" s="56">
        <v>14856625</v>
      </c>
      <c r="M18" s="56">
        <v>56948827</v>
      </c>
      <c r="N18" s="34" t="str">
        <f t="shared" si="5"/>
        <v>correcto</v>
      </c>
      <c r="O18" s="62">
        <f t="shared" si="6"/>
        <v>0</v>
      </c>
    </row>
    <row r="19" spans="1:15" ht="15.75" x14ac:dyDescent="0.25">
      <c r="A19" s="15" t="s">
        <v>51</v>
      </c>
      <c r="B19" s="64">
        <v>311288741</v>
      </c>
      <c r="C19" s="56">
        <v>0</v>
      </c>
      <c r="D19" s="56">
        <v>85494</v>
      </c>
      <c r="E19" s="56">
        <v>0</v>
      </c>
      <c r="F19" s="56">
        <v>0</v>
      </c>
      <c r="G19" s="56">
        <v>152732000</v>
      </c>
      <c r="H19" s="56">
        <v>4048608</v>
      </c>
      <c r="I19" s="56">
        <v>12339691</v>
      </c>
      <c r="J19" s="56">
        <v>47981257</v>
      </c>
      <c r="K19" s="56">
        <v>54211156</v>
      </c>
      <c r="L19" s="56">
        <v>12791469</v>
      </c>
      <c r="M19" s="56">
        <v>27099066</v>
      </c>
      <c r="N19" s="34" t="str">
        <f t="shared" si="5"/>
        <v>correcto</v>
      </c>
      <c r="O19" s="62">
        <f t="shared" si="6"/>
        <v>0</v>
      </c>
    </row>
    <row r="20" spans="1:15" ht="15.75" x14ac:dyDescent="0.25">
      <c r="A20" s="15" t="s">
        <v>52</v>
      </c>
      <c r="B20" s="64">
        <v>714537382</v>
      </c>
      <c r="C20" s="56">
        <v>273110</v>
      </c>
      <c r="D20" s="56">
        <v>543688</v>
      </c>
      <c r="E20" s="56">
        <v>0</v>
      </c>
      <c r="F20" s="56">
        <v>148604</v>
      </c>
      <c r="G20" s="56">
        <v>458197000</v>
      </c>
      <c r="H20" s="56">
        <v>6079415</v>
      </c>
      <c r="I20" s="56">
        <v>5448695</v>
      </c>
      <c r="J20" s="56">
        <v>84408954</v>
      </c>
      <c r="K20" s="56">
        <v>97187121</v>
      </c>
      <c r="L20" s="56">
        <v>19271239</v>
      </c>
      <c r="M20" s="56">
        <v>42979556</v>
      </c>
      <c r="N20" s="34" t="str">
        <f t="shared" si="5"/>
        <v>correcto</v>
      </c>
      <c r="O20" s="62">
        <f t="shared" si="6"/>
        <v>0</v>
      </c>
    </row>
    <row r="21" spans="1:15" ht="15.75" x14ac:dyDescent="0.25">
      <c r="A21" s="15" t="s">
        <v>53</v>
      </c>
      <c r="B21" s="64">
        <v>160925117</v>
      </c>
      <c r="C21" s="56">
        <v>61306</v>
      </c>
      <c r="D21" s="56">
        <v>566555</v>
      </c>
      <c r="E21" s="56">
        <v>0</v>
      </c>
      <c r="F21" s="56">
        <v>0</v>
      </c>
      <c r="G21" s="64">
        <v>91639000</v>
      </c>
      <c r="H21" s="56">
        <v>898237</v>
      </c>
      <c r="I21" s="56">
        <v>3365370</v>
      </c>
      <c r="J21" s="56">
        <v>27728545</v>
      </c>
      <c r="K21" s="56">
        <v>21813773</v>
      </c>
      <c r="L21" s="56">
        <v>4788661</v>
      </c>
      <c r="M21" s="56">
        <v>10063670</v>
      </c>
      <c r="N21" s="34" t="str">
        <f t="shared" si="5"/>
        <v>correcto</v>
      </c>
      <c r="O21" s="62">
        <f t="shared" si="6"/>
        <v>0</v>
      </c>
    </row>
    <row r="22" spans="1:15" ht="15.75" x14ac:dyDescent="0.25">
      <c r="A22" s="15" t="s">
        <v>54</v>
      </c>
      <c r="B22" s="64">
        <v>77603490</v>
      </c>
      <c r="C22" s="56">
        <v>482194</v>
      </c>
      <c r="D22" s="56">
        <v>890959</v>
      </c>
      <c r="E22" s="56">
        <v>0</v>
      </c>
      <c r="F22" s="56">
        <v>428818</v>
      </c>
      <c r="G22" s="56">
        <v>36656000</v>
      </c>
      <c r="H22" s="56">
        <v>490752</v>
      </c>
      <c r="I22" s="56">
        <v>4006393</v>
      </c>
      <c r="J22" s="56">
        <v>11689485</v>
      </c>
      <c r="K22" s="56">
        <v>13220847</v>
      </c>
      <c r="L22" s="56">
        <v>2845537</v>
      </c>
      <c r="M22" s="56">
        <v>6892505</v>
      </c>
      <c r="N22" s="34" t="str">
        <f t="shared" si="5"/>
        <v>correcto</v>
      </c>
      <c r="O22" s="62">
        <f t="shared" si="6"/>
        <v>0</v>
      </c>
    </row>
    <row r="23" spans="1:15" ht="15.75" x14ac:dyDescent="0.25">
      <c r="A23" s="15" t="s">
        <v>55</v>
      </c>
      <c r="B23" s="64">
        <v>488506254</v>
      </c>
      <c r="C23" s="56">
        <v>30653</v>
      </c>
      <c r="D23" s="56">
        <v>11251</v>
      </c>
      <c r="E23" s="56">
        <v>0</v>
      </c>
      <c r="F23" s="56">
        <v>0</v>
      </c>
      <c r="G23" s="56">
        <v>207716000</v>
      </c>
      <c r="H23" s="56">
        <v>6572842</v>
      </c>
      <c r="I23" s="56">
        <v>39876966</v>
      </c>
      <c r="J23" s="56">
        <v>61029983</v>
      </c>
      <c r="K23" s="56">
        <v>82501639</v>
      </c>
      <c r="L23" s="56">
        <v>13819891</v>
      </c>
      <c r="M23" s="56">
        <v>76947029</v>
      </c>
      <c r="N23" s="34" t="str">
        <f t="shared" si="5"/>
        <v>correcto</v>
      </c>
      <c r="O23" s="62">
        <f t="shared" si="6"/>
        <v>0</v>
      </c>
    </row>
    <row r="24" spans="1:15" ht="15.75" x14ac:dyDescent="0.25">
      <c r="A24" s="15" t="s">
        <v>56</v>
      </c>
      <c r="B24" s="64">
        <v>325192914</v>
      </c>
      <c r="C24" s="56">
        <v>367838</v>
      </c>
      <c r="D24" s="56">
        <v>14062</v>
      </c>
      <c r="E24" s="56">
        <v>50126</v>
      </c>
      <c r="F24" s="56">
        <v>761</v>
      </c>
      <c r="G24" s="56">
        <v>164951000</v>
      </c>
      <c r="H24" s="56">
        <v>3727851</v>
      </c>
      <c r="I24" s="56">
        <v>10657006</v>
      </c>
      <c r="J24" s="56">
        <v>48524954</v>
      </c>
      <c r="K24" s="56">
        <v>56914242</v>
      </c>
      <c r="L24" s="56">
        <v>11539790</v>
      </c>
      <c r="M24" s="56">
        <v>28445284</v>
      </c>
      <c r="N24" s="34" t="str">
        <f t="shared" si="5"/>
        <v>correcto</v>
      </c>
      <c r="O24" s="62">
        <f t="shared" si="6"/>
        <v>0</v>
      </c>
    </row>
    <row r="25" spans="1:15" ht="15.75" x14ac:dyDescent="0.25">
      <c r="A25" s="15" t="s">
        <v>57</v>
      </c>
      <c r="B25" s="64">
        <v>156835717</v>
      </c>
      <c r="C25" s="56">
        <v>83237</v>
      </c>
      <c r="D25" s="56">
        <v>38105</v>
      </c>
      <c r="E25" s="56">
        <v>14210</v>
      </c>
      <c r="F25" s="56">
        <v>2260478</v>
      </c>
      <c r="G25" s="56">
        <v>97749000</v>
      </c>
      <c r="H25" s="56">
        <v>1656300</v>
      </c>
      <c r="I25" s="56">
        <v>2617510</v>
      </c>
      <c r="J25" s="56">
        <v>18077924</v>
      </c>
      <c r="K25" s="56">
        <v>16675064</v>
      </c>
      <c r="L25" s="76">
        <v>4225916</v>
      </c>
      <c r="M25" s="56">
        <v>13437973</v>
      </c>
      <c r="N25" s="34" t="str">
        <f t="shared" si="5"/>
        <v>correcto</v>
      </c>
      <c r="O25" s="62">
        <f t="shared" si="6"/>
        <v>0</v>
      </c>
    </row>
    <row r="26" spans="1:15" ht="15.75" x14ac:dyDescent="0.25">
      <c r="A26" s="15" t="s">
        <v>58</v>
      </c>
      <c r="B26" s="64">
        <v>341244889</v>
      </c>
      <c r="C26" s="76">
        <v>102177</v>
      </c>
      <c r="D26" s="56">
        <v>15184</v>
      </c>
      <c r="E26" s="56">
        <v>0</v>
      </c>
      <c r="F26" s="56">
        <v>834300</v>
      </c>
      <c r="G26" s="56">
        <v>207716000</v>
      </c>
      <c r="H26" s="56">
        <v>4086797</v>
      </c>
      <c r="I26" s="56">
        <v>3952975</v>
      </c>
      <c r="J26" s="56">
        <v>40505424</v>
      </c>
      <c r="K26" s="56">
        <v>44179607</v>
      </c>
      <c r="L26" s="56">
        <v>13029076</v>
      </c>
      <c r="M26" s="56">
        <v>26823349</v>
      </c>
      <c r="N26" s="34" t="str">
        <f t="shared" si="5"/>
        <v>correcto</v>
      </c>
      <c r="O26" s="62">
        <f t="shared" si="6"/>
        <v>0</v>
      </c>
    </row>
    <row r="27" spans="1:15" ht="15.75" x14ac:dyDescent="0.25">
      <c r="A27" s="15" t="s">
        <v>59</v>
      </c>
      <c r="B27" s="64">
        <v>386185176</v>
      </c>
      <c r="C27" s="56">
        <v>5617277</v>
      </c>
      <c r="D27" s="56">
        <v>76014</v>
      </c>
      <c r="E27" s="56">
        <v>34608</v>
      </c>
      <c r="F27" s="56">
        <v>1777351</v>
      </c>
      <c r="G27" s="56">
        <v>305465000</v>
      </c>
      <c r="H27" s="56">
        <v>2527463</v>
      </c>
      <c r="I27" s="56">
        <v>7852531</v>
      </c>
      <c r="J27" s="56">
        <v>17398303</v>
      </c>
      <c r="K27" s="56">
        <v>22025440</v>
      </c>
      <c r="L27" s="56">
        <v>9065162</v>
      </c>
      <c r="M27" s="56">
        <v>14346027</v>
      </c>
      <c r="N27" s="34" t="str">
        <f t="shared" si="5"/>
        <v>correcto</v>
      </c>
      <c r="O27" s="62">
        <f t="shared" si="6"/>
        <v>0</v>
      </c>
    </row>
    <row r="28" spans="1:15" ht="15.75" x14ac:dyDescent="0.25">
      <c r="A28" s="15" t="s">
        <v>60</v>
      </c>
      <c r="B28" s="64">
        <v>286073670</v>
      </c>
      <c r="C28" s="56">
        <v>0</v>
      </c>
      <c r="D28" s="56">
        <v>15184</v>
      </c>
      <c r="E28" s="56">
        <v>0</v>
      </c>
      <c r="F28" s="56">
        <v>0</v>
      </c>
      <c r="G28" s="56">
        <v>158842000</v>
      </c>
      <c r="H28" s="56">
        <v>3165093</v>
      </c>
      <c r="I28" s="56">
        <v>5876043</v>
      </c>
      <c r="J28" s="56">
        <v>40777272</v>
      </c>
      <c r="K28" s="56">
        <v>42211794</v>
      </c>
      <c r="L28" s="56">
        <v>13652420</v>
      </c>
      <c r="M28" s="56">
        <v>21533864</v>
      </c>
      <c r="N28" s="34" t="str">
        <f t="shared" si="5"/>
        <v>correcto</v>
      </c>
      <c r="O28" s="62">
        <f t="shared" si="6"/>
        <v>0</v>
      </c>
    </row>
    <row r="29" spans="1:15" ht="15.75" x14ac:dyDescent="0.25">
      <c r="A29" s="15" t="s">
        <v>61</v>
      </c>
      <c r="B29" s="64">
        <v>476089575</v>
      </c>
      <c r="C29" s="56">
        <v>10218</v>
      </c>
      <c r="D29" s="56">
        <v>0</v>
      </c>
      <c r="E29" s="56">
        <v>0</v>
      </c>
      <c r="F29" s="56">
        <v>0</v>
      </c>
      <c r="G29" s="56">
        <v>311574000</v>
      </c>
      <c r="H29" s="56">
        <v>4539810</v>
      </c>
      <c r="I29" s="56">
        <v>3819428</v>
      </c>
      <c r="J29" s="56">
        <v>49340500</v>
      </c>
      <c r="K29" s="56">
        <v>63427613</v>
      </c>
      <c r="L29" s="56">
        <v>13645964</v>
      </c>
      <c r="M29" s="56">
        <v>29732042</v>
      </c>
      <c r="N29" s="34" t="str">
        <f t="shared" si="5"/>
        <v>correcto</v>
      </c>
      <c r="O29" s="62">
        <f t="shared" si="6"/>
        <v>0</v>
      </c>
    </row>
    <row r="30" spans="1:15" s="70" customFormat="1" ht="30" customHeight="1" x14ac:dyDescent="0.25">
      <c r="A30" s="15" t="s">
        <v>62</v>
      </c>
      <c r="B30" s="67">
        <v>7232381178</v>
      </c>
      <c r="C30" s="67">
        <v>1068074993</v>
      </c>
      <c r="D30" s="67">
        <v>631307911</v>
      </c>
      <c r="E30" s="67">
        <v>118661865</v>
      </c>
      <c r="F30" s="67">
        <v>67250304</v>
      </c>
      <c r="G30" s="67">
        <v>2254329000</v>
      </c>
      <c r="H30" s="67">
        <v>37340008</v>
      </c>
      <c r="I30" s="67">
        <v>121874479</v>
      </c>
      <c r="J30" s="67">
        <v>655018918</v>
      </c>
      <c r="K30" s="67">
        <v>1202425052</v>
      </c>
      <c r="L30" s="67">
        <v>310362446</v>
      </c>
      <c r="M30" s="67">
        <v>765736202</v>
      </c>
      <c r="N30" s="68" t="str">
        <f t="shared" si="5"/>
        <v>correcto</v>
      </c>
      <c r="O30" s="69">
        <f t="shared" si="6"/>
        <v>0</v>
      </c>
    </row>
    <row r="31" spans="1:15" ht="15.75" x14ac:dyDescent="0.25">
      <c r="A31" s="15" t="s">
        <v>63</v>
      </c>
      <c r="B31" s="56">
        <v>51616549</v>
      </c>
      <c r="C31" s="56">
        <v>10362601</v>
      </c>
      <c r="D31" s="56">
        <v>9940960</v>
      </c>
      <c r="E31" s="56">
        <v>0</v>
      </c>
      <c r="F31" s="56">
        <v>733910</v>
      </c>
      <c r="G31" s="56">
        <v>12219000</v>
      </c>
      <c r="H31" s="56">
        <v>51059</v>
      </c>
      <c r="I31" s="56">
        <v>186965</v>
      </c>
      <c r="J31" s="56">
        <v>4213651</v>
      </c>
      <c r="K31" s="56">
        <v>9025751</v>
      </c>
      <c r="L31" s="56">
        <v>1959357</v>
      </c>
      <c r="M31" s="56">
        <v>2923295</v>
      </c>
      <c r="N31" s="34" t="str">
        <f t="shared" si="5"/>
        <v>correcto</v>
      </c>
      <c r="O31" s="62">
        <f t="shared" si="6"/>
        <v>0</v>
      </c>
    </row>
    <row r="32" spans="1:15" ht="15.75" x14ac:dyDescent="0.25">
      <c r="A32" s="15" t="s">
        <v>64</v>
      </c>
      <c r="B32" s="56">
        <v>17768981</v>
      </c>
      <c r="C32" s="56">
        <v>6036587</v>
      </c>
      <c r="D32" s="56">
        <v>2801745</v>
      </c>
      <c r="E32" s="56">
        <v>0</v>
      </c>
      <c r="F32" s="56">
        <v>0</v>
      </c>
      <c r="G32" s="56">
        <v>110000</v>
      </c>
      <c r="H32" s="56">
        <v>49993</v>
      </c>
      <c r="I32" s="56">
        <v>240384</v>
      </c>
      <c r="J32" s="56">
        <v>2038864</v>
      </c>
      <c r="K32" s="56">
        <v>3857070</v>
      </c>
      <c r="L32" s="56">
        <v>827437</v>
      </c>
      <c r="M32" s="56">
        <v>1806901</v>
      </c>
      <c r="N32" s="34" t="str">
        <f t="shared" si="5"/>
        <v>correcto</v>
      </c>
      <c r="O32" s="62">
        <f t="shared" si="6"/>
        <v>0</v>
      </c>
    </row>
    <row r="33" spans="1:15" ht="15.75" x14ac:dyDescent="0.25">
      <c r="A33" s="15" t="s">
        <v>65</v>
      </c>
      <c r="B33" s="56">
        <v>33268110</v>
      </c>
      <c r="C33" s="56">
        <v>4446097</v>
      </c>
      <c r="D33" s="56">
        <v>14027566</v>
      </c>
      <c r="E33" s="56">
        <v>0</v>
      </c>
      <c r="F33" s="56">
        <v>0</v>
      </c>
      <c r="G33" s="56">
        <v>118000</v>
      </c>
      <c r="H33" s="56">
        <v>221846</v>
      </c>
      <c r="I33" s="56">
        <v>454058</v>
      </c>
      <c r="J33" s="56">
        <v>2854409</v>
      </c>
      <c r="K33" s="56">
        <v>7694033</v>
      </c>
      <c r="L33" s="56">
        <v>1393502</v>
      </c>
      <c r="M33" s="56">
        <v>2058599</v>
      </c>
      <c r="N33" s="34" t="str">
        <f t="shared" si="5"/>
        <v>correcto</v>
      </c>
      <c r="O33" s="62">
        <f t="shared" si="6"/>
        <v>0</v>
      </c>
    </row>
    <row r="34" spans="1:15" ht="15.75" x14ac:dyDescent="0.25">
      <c r="A34" s="15" t="s">
        <v>66</v>
      </c>
      <c r="B34" s="56">
        <v>116070267</v>
      </c>
      <c r="C34" s="56">
        <v>9110669</v>
      </c>
      <c r="D34" s="56">
        <v>13138383</v>
      </c>
      <c r="E34" s="56">
        <v>0</v>
      </c>
      <c r="F34" s="56">
        <v>3886607</v>
      </c>
      <c r="G34" s="56">
        <v>42766000</v>
      </c>
      <c r="H34" s="56">
        <v>731192</v>
      </c>
      <c r="I34" s="56">
        <v>1736104</v>
      </c>
      <c r="J34" s="56">
        <v>10738015</v>
      </c>
      <c r="K34" s="56">
        <v>16094363</v>
      </c>
      <c r="L34" s="56">
        <v>5921389</v>
      </c>
      <c r="M34" s="56">
        <v>11947545</v>
      </c>
      <c r="N34" s="34" t="str">
        <f t="shared" si="5"/>
        <v>correcto</v>
      </c>
      <c r="O34" s="62">
        <f t="shared" si="6"/>
        <v>0</v>
      </c>
    </row>
    <row r="35" spans="1:15" ht="15.75" x14ac:dyDescent="0.25">
      <c r="A35" s="15" t="s">
        <v>67</v>
      </c>
      <c r="B35" s="56">
        <v>302595207</v>
      </c>
      <c r="C35" s="56">
        <v>4304365</v>
      </c>
      <c r="D35" s="56">
        <v>4161938</v>
      </c>
      <c r="E35" s="56">
        <v>401866</v>
      </c>
      <c r="F35" s="56">
        <v>258082</v>
      </c>
      <c r="G35" s="56">
        <v>84030000</v>
      </c>
      <c r="H35" s="56">
        <v>2191882</v>
      </c>
      <c r="I35" s="56">
        <v>3739300</v>
      </c>
      <c r="J35" s="56">
        <v>45806469</v>
      </c>
      <c r="K35" s="56">
        <v>81060089</v>
      </c>
      <c r="L35" s="56">
        <v>19326159</v>
      </c>
      <c r="M35" s="56">
        <v>57315057</v>
      </c>
      <c r="N35" s="34" t="str">
        <f>+IF(+SUM(C35:M35)=B35,"correcto","ERROR")</f>
        <v>correcto</v>
      </c>
      <c r="O35" s="62">
        <f>+SUM(C35:M35)-B35</f>
        <v>0</v>
      </c>
    </row>
    <row r="36" spans="1:15" ht="15.75" x14ac:dyDescent="0.25">
      <c r="A36" s="15" t="s">
        <v>68</v>
      </c>
      <c r="B36" s="56">
        <v>103054577</v>
      </c>
      <c r="C36" s="56">
        <v>59136654</v>
      </c>
      <c r="D36" s="56">
        <v>8754969</v>
      </c>
      <c r="E36" s="56">
        <v>0</v>
      </c>
      <c r="F36" s="56">
        <v>106160</v>
      </c>
      <c r="G36" s="56">
        <v>145000</v>
      </c>
      <c r="H36" s="56">
        <v>176639</v>
      </c>
      <c r="I36" s="56">
        <v>667732</v>
      </c>
      <c r="J36" s="56">
        <v>6660288</v>
      </c>
      <c r="K36" s="56">
        <v>17629793</v>
      </c>
      <c r="L36" s="56">
        <v>2196156</v>
      </c>
      <c r="M36" s="56">
        <v>7581186</v>
      </c>
      <c r="N36" s="34" t="str">
        <f t="shared" si="5"/>
        <v>correcto</v>
      </c>
      <c r="O36" s="62">
        <f t="shared" si="6"/>
        <v>0</v>
      </c>
    </row>
    <row r="37" spans="1:15" ht="15.75" x14ac:dyDescent="0.25">
      <c r="A37" s="35" t="s">
        <v>69</v>
      </c>
      <c r="B37" s="56">
        <v>64848319</v>
      </c>
      <c r="C37" s="56">
        <v>17996886</v>
      </c>
      <c r="D37" s="56">
        <v>1991806</v>
      </c>
      <c r="E37" s="56">
        <v>610</v>
      </c>
      <c r="F37" s="56">
        <v>168314</v>
      </c>
      <c r="G37" s="56">
        <v>28546000</v>
      </c>
      <c r="H37" s="56">
        <v>271355</v>
      </c>
      <c r="I37" s="56">
        <v>934825</v>
      </c>
      <c r="J37" s="56">
        <v>3805879</v>
      </c>
      <c r="K37" s="56">
        <v>6644654</v>
      </c>
      <c r="L37" s="56">
        <v>1673410</v>
      </c>
      <c r="M37" s="56">
        <v>2814580</v>
      </c>
      <c r="N37" s="34" t="str">
        <f t="shared" si="5"/>
        <v>correcto</v>
      </c>
      <c r="O37" s="62">
        <f t="shared" si="6"/>
        <v>0</v>
      </c>
    </row>
    <row r="38" spans="1:15" ht="15.75" x14ac:dyDescent="0.25">
      <c r="A38" s="35" t="s">
        <v>70</v>
      </c>
      <c r="B38" s="56">
        <v>45979364</v>
      </c>
      <c r="C38" s="56">
        <v>11128984</v>
      </c>
      <c r="D38" s="56">
        <v>2139242</v>
      </c>
      <c r="E38" s="56">
        <v>0</v>
      </c>
      <c r="F38" s="56">
        <v>0</v>
      </c>
      <c r="G38" s="56">
        <v>12219000</v>
      </c>
      <c r="H38" s="56">
        <v>141127</v>
      </c>
      <c r="I38" s="56">
        <v>961534</v>
      </c>
      <c r="J38" s="56">
        <v>4349576</v>
      </c>
      <c r="K38" s="56">
        <v>9498483</v>
      </c>
      <c r="L38" s="56">
        <v>1841271</v>
      </c>
      <c r="M38" s="56">
        <v>3700147</v>
      </c>
      <c r="N38" s="34" t="str">
        <f t="shared" si="5"/>
        <v>correcto</v>
      </c>
      <c r="O38" s="62">
        <f t="shared" si="6"/>
        <v>0</v>
      </c>
    </row>
    <row r="39" spans="1:15" ht="15.75" x14ac:dyDescent="0.25">
      <c r="A39" s="35" t="s">
        <v>71</v>
      </c>
      <c r="B39" s="56">
        <v>46807136</v>
      </c>
      <c r="C39" s="56">
        <v>419379</v>
      </c>
      <c r="D39" s="56">
        <v>253668</v>
      </c>
      <c r="E39" s="56">
        <v>0</v>
      </c>
      <c r="F39" s="56">
        <v>0</v>
      </c>
      <c r="G39" s="56">
        <v>18018000</v>
      </c>
      <c r="H39" s="56">
        <v>239065</v>
      </c>
      <c r="I39" s="56">
        <v>2430545</v>
      </c>
      <c r="J39" s="56">
        <v>6388439</v>
      </c>
      <c r="K39" s="56">
        <v>8057690</v>
      </c>
      <c r="L39" s="56">
        <v>1587611</v>
      </c>
      <c r="M39" s="56">
        <v>9412739</v>
      </c>
      <c r="N39" s="34" t="str">
        <f t="shared" si="5"/>
        <v>correcto</v>
      </c>
      <c r="O39" s="62">
        <f t="shared" si="6"/>
        <v>0</v>
      </c>
    </row>
    <row r="40" spans="1:15" ht="15.75" x14ac:dyDescent="0.25">
      <c r="A40" s="35" t="s">
        <v>72</v>
      </c>
      <c r="B40" s="56">
        <v>51805067</v>
      </c>
      <c r="C40" s="56">
        <v>11577185</v>
      </c>
      <c r="D40" s="56">
        <v>11481906</v>
      </c>
      <c r="E40" s="56">
        <v>0</v>
      </c>
      <c r="F40" s="56">
        <v>0</v>
      </c>
      <c r="G40" s="56">
        <v>1027000</v>
      </c>
      <c r="H40" s="56">
        <v>103591</v>
      </c>
      <c r="I40" s="56">
        <v>560895</v>
      </c>
      <c r="J40" s="56">
        <v>5165121</v>
      </c>
      <c r="K40" s="56">
        <v>14150392</v>
      </c>
      <c r="L40" s="56">
        <v>2911338</v>
      </c>
      <c r="M40" s="56">
        <v>4827639</v>
      </c>
      <c r="N40" s="34" t="str">
        <f t="shared" si="5"/>
        <v>correcto</v>
      </c>
      <c r="O40" s="62">
        <f t="shared" si="6"/>
        <v>0</v>
      </c>
    </row>
    <row r="41" spans="1:15" ht="15.75" x14ac:dyDescent="0.25">
      <c r="A41" s="35" t="s">
        <v>73</v>
      </c>
      <c r="B41" s="56">
        <v>51628269</v>
      </c>
      <c r="C41" s="56">
        <v>11441082</v>
      </c>
      <c r="D41" s="56">
        <v>6800683</v>
      </c>
      <c r="E41" s="56">
        <v>0</v>
      </c>
      <c r="F41" s="56">
        <v>0</v>
      </c>
      <c r="G41" s="56">
        <v>6109000</v>
      </c>
      <c r="H41" s="56">
        <v>882162</v>
      </c>
      <c r="I41" s="56">
        <v>881406</v>
      </c>
      <c r="J41" s="56">
        <v>6660288</v>
      </c>
      <c r="K41" s="56">
        <v>11005053</v>
      </c>
      <c r="L41" s="56">
        <v>3091695</v>
      </c>
      <c r="M41" s="56">
        <v>4756900</v>
      </c>
      <c r="N41" s="34" t="str">
        <f t="shared" si="5"/>
        <v>correcto</v>
      </c>
      <c r="O41" s="62">
        <f t="shared" si="6"/>
        <v>0</v>
      </c>
    </row>
    <row r="42" spans="1:15" ht="15.75" x14ac:dyDescent="0.25">
      <c r="A42" s="35" t="s">
        <v>74</v>
      </c>
      <c r="B42" s="56">
        <v>26215697</v>
      </c>
      <c r="C42" s="56">
        <v>411004</v>
      </c>
      <c r="D42" s="56">
        <v>4017566</v>
      </c>
      <c r="E42" s="56">
        <v>0</v>
      </c>
      <c r="F42" s="56">
        <v>0</v>
      </c>
      <c r="G42" s="56">
        <v>12219000</v>
      </c>
      <c r="H42" s="56">
        <v>116705</v>
      </c>
      <c r="I42" s="56">
        <v>133546</v>
      </c>
      <c r="J42" s="56">
        <v>2310712</v>
      </c>
      <c r="K42" s="56">
        <v>3997875</v>
      </c>
      <c r="L42" s="56">
        <v>1007795</v>
      </c>
      <c r="M42" s="56">
        <v>2001494</v>
      </c>
      <c r="N42" s="34" t="str">
        <f t="shared" si="5"/>
        <v>correcto</v>
      </c>
      <c r="O42" s="62">
        <f t="shared" si="6"/>
        <v>0</v>
      </c>
    </row>
    <row r="43" spans="1:15" ht="15.75" x14ac:dyDescent="0.25">
      <c r="A43" s="35" t="s">
        <v>75</v>
      </c>
      <c r="B43" s="56">
        <v>349253339</v>
      </c>
      <c r="C43" s="56">
        <v>1698170</v>
      </c>
      <c r="D43" s="56">
        <v>839220</v>
      </c>
      <c r="E43" s="56">
        <v>523</v>
      </c>
      <c r="F43" s="56">
        <v>2016733</v>
      </c>
      <c r="G43" s="56">
        <v>305466000</v>
      </c>
      <c r="H43" s="56">
        <v>1969264</v>
      </c>
      <c r="I43" s="56">
        <v>1682685</v>
      </c>
      <c r="J43" s="56">
        <v>6116591</v>
      </c>
      <c r="K43" s="56">
        <v>18003973</v>
      </c>
      <c r="L43" s="56">
        <v>1991225</v>
      </c>
      <c r="M43" s="56">
        <v>9468955</v>
      </c>
      <c r="N43" s="34" t="str">
        <f t="shared" si="5"/>
        <v>correcto</v>
      </c>
      <c r="O43" s="62">
        <f t="shared" si="6"/>
        <v>0</v>
      </c>
    </row>
    <row r="44" spans="1:15" ht="15.75" x14ac:dyDescent="0.25">
      <c r="A44" s="35" t="s">
        <v>76</v>
      </c>
      <c r="B44" s="56">
        <v>36566765</v>
      </c>
      <c r="C44" s="56">
        <v>1016256</v>
      </c>
      <c r="D44" s="56">
        <v>5486943</v>
      </c>
      <c r="E44" s="56">
        <v>0</v>
      </c>
      <c r="F44" s="56">
        <v>0</v>
      </c>
      <c r="G44" s="56">
        <v>18328000</v>
      </c>
      <c r="H44" s="56">
        <v>94823</v>
      </c>
      <c r="I44" s="56">
        <v>1148499</v>
      </c>
      <c r="J44" s="56">
        <v>2854409</v>
      </c>
      <c r="K44" s="56">
        <v>4244194</v>
      </c>
      <c r="L44" s="56">
        <v>1331440</v>
      </c>
      <c r="M44" s="56">
        <v>2062201</v>
      </c>
      <c r="N44" s="34" t="str">
        <f t="shared" si="5"/>
        <v>correcto</v>
      </c>
      <c r="O44" s="62">
        <f t="shared" si="6"/>
        <v>0</v>
      </c>
    </row>
    <row r="45" spans="1:15" ht="15.75" x14ac:dyDescent="0.25">
      <c r="A45" s="35" t="s">
        <v>77</v>
      </c>
      <c r="B45" s="56">
        <v>17766031</v>
      </c>
      <c r="C45" s="56">
        <v>6579716</v>
      </c>
      <c r="D45" s="56">
        <v>1824600</v>
      </c>
      <c r="E45" s="56">
        <v>0</v>
      </c>
      <c r="F45" s="56">
        <v>0</v>
      </c>
      <c r="G45" s="56">
        <v>78000</v>
      </c>
      <c r="H45" s="56">
        <v>43765</v>
      </c>
      <c r="I45" s="56">
        <v>213674</v>
      </c>
      <c r="J45" s="56">
        <v>2038864</v>
      </c>
      <c r="K45" s="56">
        <v>4447211</v>
      </c>
      <c r="L45" s="56">
        <v>1076105</v>
      </c>
      <c r="M45" s="56">
        <v>1464096</v>
      </c>
      <c r="N45" s="34" t="str">
        <f t="shared" si="5"/>
        <v>correcto</v>
      </c>
      <c r="O45" s="62">
        <f t="shared" si="6"/>
        <v>0</v>
      </c>
    </row>
    <row r="46" spans="1:15" ht="15.75" x14ac:dyDescent="0.25">
      <c r="A46" s="35" t="s">
        <v>78</v>
      </c>
      <c r="B46" s="56">
        <v>44295022</v>
      </c>
      <c r="C46" s="56">
        <v>12749610</v>
      </c>
      <c r="D46" s="56">
        <v>8232627</v>
      </c>
      <c r="E46" s="56">
        <v>261</v>
      </c>
      <c r="F46" s="56">
        <v>0</v>
      </c>
      <c r="G46" s="56">
        <v>6109000</v>
      </c>
      <c r="H46" s="56">
        <v>96297</v>
      </c>
      <c r="I46" s="56">
        <v>293802</v>
      </c>
      <c r="J46" s="56">
        <v>4349576</v>
      </c>
      <c r="K46" s="56">
        <v>7972410</v>
      </c>
      <c r="L46" s="56">
        <v>1891047</v>
      </c>
      <c r="M46" s="56">
        <v>2600392</v>
      </c>
      <c r="N46" s="34" t="str">
        <f t="shared" si="5"/>
        <v>correcto</v>
      </c>
      <c r="O46" s="62">
        <f t="shared" si="6"/>
        <v>0</v>
      </c>
    </row>
    <row r="47" spans="1:15" ht="15.75" x14ac:dyDescent="0.25">
      <c r="A47" s="35" t="s">
        <v>79</v>
      </c>
      <c r="B47" s="56">
        <v>29082526</v>
      </c>
      <c r="C47" s="56">
        <v>10093236</v>
      </c>
      <c r="D47" s="56">
        <v>7963988</v>
      </c>
      <c r="E47" s="56">
        <v>0</v>
      </c>
      <c r="F47" s="56">
        <v>0</v>
      </c>
      <c r="G47" s="56">
        <v>605000</v>
      </c>
      <c r="H47" s="56">
        <v>21882</v>
      </c>
      <c r="I47" s="56">
        <v>106837</v>
      </c>
      <c r="J47" s="56">
        <v>2174788</v>
      </c>
      <c r="K47" s="56">
        <v>5016008</v>
      </c>
      <c r="L47" s="56">
        <v>1443068</v>
      </c>
      <c r="M47" s="56">
        <v>1657719</v>
      </c>
      <c r="N47" s="34" t="str">
        <f t="shared" si="5"/>
        <v>correcto</v>
      </c>
      <c r="O47" s="62">
        <f t="shared" si="6"/>
        <v>0</v>
      </c>
    </row>
    <row r="48" spans="1:15" ht="15.75" x14ac:dyDescent="0.25">
      <c r="A48" s="35" t="s">
        <v>80</v>
      </c>
      <c r="B48" s="56">
        <v>17703656</v>
      </c>
      <c r="C48" s="56">
        <v>6463522</v>
      </c>
      <c r="D48" s="56">
        <v>4092613</v>
      </c>
      <c r="E48" s="56">
        <v>0</v>
      </c>
      <c r="F48" s="56">
        <v>0</v>
      </c>
      <c r="G48" s="56">
        <v>49000</v>
      </c>
      <c r="H48" s="56">
        <v>56222</v>
      </c>
      <c r="I48" s="56">
        <v>106837</v>
      </c>
      <c r="J48" s="56">
        <v>1902939</v>
      </c>
      <c r="K48" s="56">
        <v>2818046</v>
      </c>
      <c r="L48" s="56">
        <v>1032578</v>
      </c>
      <c r="M48" s="56">
        <v>1181899</v>
      </c>
      <c r="N48" s="34" t="str">
        <f t="shared" si="5"/>
        <v>correcto</v>
      </c>
      <c r="O48" s="62">
        <f t="shared" si="6"/>
        <v>0</v>
      </c>
    </row>
    <row r="49" spans="1:15" ht="15.75" x14ac:dyDescent="0.25">
      <c r="A49" s="35" t="s">
        <v>81</v>
      </c>
      <c r="B49" s="56">
        <v>12553789</v>
      </c>
      <c r="C49" s="56">
        <v>2548037</v>
      </c>
      <c r="D49" s="56">
        <v>3820647</v>
      </c>
      <c r="E49" s="56">
        <v>0</v>
      </c>
      <c r="F49" s="56">
        <v>49727</v>
      </c>
      <c r="G49" s="56">
        <v>310000</v>
      </c>
      <c r="H49" s="56">
        <v>14588</v>
      </c>
      <c r="I49" s="56">
        <v>534186</v>
      </c>
      <c r="J49" s="56">
        <v>1223318</v>
      </c>
      <c r="K49" s="56">
        <v>2495141</v>
      </c>
      <c r="L49" s="56">
        <v>696646</v>
      </c>
      <c r="M49" s="56">
        <v>861499</v>
      </c>
      <c r="N49" s="34" t="str">
        <f t="shared" si="5"/>
        <v>correcto</v>
      </c>
      <c r="O49" s="62">
        <f t="shared" si="6"/>
        <v>0</v>
      </c>
    </row>
    <row r="50" spans="1:15" ht="15.75" x14ac:dyDescent="0.25">
      <c r="A50" s="35" t="s">
        <v>82</v>
      </c>
      <c r="B50" s="56">
        <v>33805134</v>
      </c>
      <c r="C50" s="56">
        <v>9911341</v>
      </c>
      <c r="D50" s="56">
        <v>3175240</v>
      </c>
      <c r="E50" s="56">
        <v>0</v>
      </c>
      <c r="F50" s="56">
        <v>0</v>
      </c>
      <c r="G50" s="56">
        <v>6109000</v>
      </c>
      <c r="H50" s="56">
        <v>86955</v>
      </c>
      <c r="I50" s="56">
        <v>213674</v>
      </c>
      <c r="J50" s="56">
        <v>2990333</v>
      </c>
      <c r="K50" s="56">
        <v>7488056</v>
      </c>
      <c r="L50" s="56">
        <v>1555115</v>
      </c>
      <c r="M50" s="56">
        <v>2275420</v>
      </c>
      <c r="N50" s="34" t="str">
        <f t="shared" si="5"/>
        <v>correcto</v>
      </c>
      <c r="O50" s="62">
        <f t="shared" si="6"/>
        <v>0</v>
      </c>
    </row>
    <row r="51" spans="1:15" ht="15.75" x14ac:dyDescent="0.25">
      <c r="A51" s="35" t="s">
        <v>83</v>
      </c>
      <c r="B51" s="56">
        <v>42391958</v>
      </c>
      <c r="C51" s="56">
        <v>12357691</v>
      </c>
      <c r="D51" s="56">
        <v>9249058</v>
      </c>
      <c r="E51" s="56">
        <v>0</v>
      </c>
      <c r="F51" s="56">
        <v>24493</v>
      </c>
      <c r="G51" s="56">
        <v>10000</v>
      </c>
      <c r="H51" s="56">
        <v>105723</v>
      </c>
      <c r="I51" s="56">
        <v>534186</v>
      </c>
      <c r="J51" s="56">
        <v>4757348</v>
      </c>
      <c r="K51" s="56">
        <v>9776639</v>
      </c>
      <c r="L51" s="56">
        <v>2550413</v>
      </c>
      <c r="M51" s="56">
        <v>3026407</v>
      </c>
      <c r="N51" s="34" t="str">
        <f t="shared" si="5"/>
        <v>correcto</v>
      </c>
      <c r="O51" s="62">
        <f t="shared" si="6"/>
        <v>0</v>
      </c>
    </row>
    <row r="52" spans="1:15" ht="15.75" x14ac:dyDescent="0.25">
      <c r="A52" s="35" t="s">
        <v>84</v>
      </c>
      <c r="B52" s="56">
        <v>44014489</v>
      </c>
      <c r="C52" s="56">
        <v>11377721</v>
      </c>
      <c r="D52" s="56">
        <v>13152620</v>
      </c>
      <c r="E52" s="56">
        <v>0</v>
      </c>
      <c r="F52" s="56">
        <v>312418</v>
      </c>
      <c r="G52" s="56">
        <v>18000</v>
      </c>
      <c r="H52" s="56">
        <v>98918</v>
      </c>
      <c r="I52" s="56">
        <v>240384</v>
      </c>
      <c r="J52" s="56">
        <v>4349576</v>
      </c>
      <c r="K52" s="56">
        <v>9514281</v>
      </c>
      <c r="L52" s="56">
        <v>1947070</v>
      </c>
      <c r="M52" s="56">
        <v>3003501</v>
      </c>
      <c r="N52" s="34" t="str">
        <f t="shared" si="5"/>
        <v>correcto</v>
      </c>
      <c r="O52" s="62">
        <f t="shared" si="6"/>
        <v>0</v>
      </c>
    </row>
    <row r="53" spans="1:15" ht="15.75" x14ac:dyDescent="0.25">
      <c r="A53" s="35" t="s">
        <v>85</v>
      </c>
      <c r="B53" s="56">
        <v>25730601</v>
      </c>
      <c r="C53" s="56">
        <v>3257710</v>
      </c>
      <c r="D53" s="56">
        <v>1778889</v>
      </c>
      <c r="E53" s="56">
        <v>0</v>
      </c>
      <c r="F53" s="56">
        <v>9141</v>
      </c>
      <c r="G53" s="56">
        <v>61000</v>
      </c>
      <c r="H53" s="56">
        <v>267604</v>
      </c>
      <c r="I53" s="56">
        <v>4700836</v>
      </c>
      <c r="J53" s="56">
        <v>5708818</v>
      </c>
      <c r="K53" s="56">
        <v>5316152</v>
      </c>
      <c r="L53" s="76">
        <v>1699031</v>
      </c>
      <c r="M53" s="56">
        <v>2931420</v>
      </c>
      <c r="N53" s="34" t="str">
        <f t="shared" si="5"/>
        <v>correcto</v>
      </c>
      <c r="O53" s="62">
        <f t="shared" si="6"/>
        <v>0</v>
      </c>
    </row>
    <row r="54" spans="1:15" ht="15.75" x14ac:dyDescent="0.25">
      <c r="A54" s="35" t="s">
        <v>86</v>
      </c>
      <c r="B54" s="56">
        <v>54759263</v>
      </c>
      <c r="C54" s="56">
        <v>12791488</v>
      </c>
      <c r="D54" s="56">
        <v>12952760</v>
      </c>
      <c r="E54" s="56">
        <v>0</v>
      </c>
      <c r="F54" s="56">
        <v>9079</v>
      </c>
      <c r="G54" s="56">
        <v>1280000</v>
      </c>
      <c r="H54" s="56">
        <v>178061</v>
      </c>
      <c r="I54" s="56">
        <v>908116</v>
      </c>
      <c r="J54" s="56">
        <v>5844742</v>
      </c>
      <c r="K54" s="56">
        <v>14350411</v>
      </c>
      <c r="L54" s="56">
        <v>2575407</v>
      </c>
      <c r="M54" s="56">
        <v>3869199</v>
      </c>
      <c r="N54" s="34" t="str">
        <f t="shared" si="5"/>
        <v>correcto</v>
      </c>
      <c r="O54" s="62">
        <f t="shared" si="6"/>
        <v>0</v>
      </c>
    </row>
    <row r="55" spans="1:15" ht="15.75" x14ac:dyDescent="0.25">
      <c r="A55" s="35" t="s">
        <v>87</v>
      </c>
      <c r="B55" s="56">
        <v>85612143</v>
      </c>
      <c r="C55" s="56">
        <v>21182509</v>
      </c>
      <c r="D55" s="56">
        <v>8685495</v>
      </c>
      <c r="E55" s="56">
        <v>0</v>
      </c>
      <c r="F55" s="56">
        <v>0</v>
      </c>
      <c r="G55" s="56">
        <v>24437000</v>
      </c>
      <c r="H55" s="56">
        <v>388060</v>
      </c>
      <c r="I55" s="56">
        <v>908116</v>
      </c>
      <c r="J55" s="56">
        <v>7339909</v>
      </c>
      <c r="K55" s="56">
        <v>14841035</v>
      </c>
      <c r="L55" s="56">
        <v>3464906</v>
      </c>
      <c r="M55" s="56">
        <v>4365113</v>
      </c>
      <c r="N55" s="34" t="str">
        <f t="shared" si="5"/>
        <v>correcto</v>
      </c>
      <c r="O55" s="62">
        <f t="shared" si="6"/>
        <v>0</v>
      </c>
    </row>
    <row r="56" spans="1:15" ht="15.75" x14ac:dyDescent="0.25">
      <c r="A56" s="35" t="s">
        <v>88</v>
      </c>
      <c r="B56" s="56">
        <v>44486341</v>
      </c>
      <c r="C56" s="56">
        <v>4702956</v>
      </c>
      <c r="D56" s="56">
        <v>10155387</v>
      </c>
      <c r="E56" s="56">
        <v>3400</v>
      </c>
      <c r="F56" s="56">
        <v>2197200</v>
      </c>
      <c r="G56" s="56">
        <v>6109000</v>
      </c>
      <c r="H56" s="56">
        <v>255701</v>
      </c>
      <c r="I56" s="56">
        <v>774569</v>
      </c>
      <c r="J56" s="56">
        <v>5436970</v>
      </c>
      <c r="K56" s="56">
        <v>7620637</v>
      </c>
      <c r="L56" s="56">
        <v>2979439</v>
      </c>
      <c r="M56" s="56">
        <v>4251082</v>
      </c>
      <c r="N56" s="34" t="str">
        <f t="shared" si="5"/>
        <v>correcto</v>
      </c>
      <c r="O56" s="62">
        <f t="shared" si="6"/>
        <v>0</v>
      </c>
    </row>
    <row r="57" spans="1:15" ht="15.75" x14ac:dyDescent="0.25">
      <c r="A57" s="35" t="s">
        <v>89</v>
      </c>
      <c r="B57" s="56">
        <v>81997380</v>
      </c>
      <c r="C57" s="56">
        <v>10871234</v>
      </c>
      <c r="D57" s="56">
        <v>7771410</v>
      </c>
      <c r="E57" s="56">
        <v>0</v>
      </c>
      <c r="F57" s="56">
        <v>0</v>
      </c>
      <c r="G57" s="56">
        <v>24437000</v>
      </c>
      <c r="H57" s="56">
        <v>456738</v>
      </c>
      <c r="I57" s="56">
        <v>1121790</v>
      </c>
      <c r="J57" s="56">
        <v>9786545</v>
      </c>
      <c r="K57" s="56">
        <v>15289652</v>
      </c>
      <c r="L57" s="56">
        <v>4080955</v>
      </c>
      <c r="M57" s="56">
        <v>8182056</v>
      </c>
      <c r="N57" s="34" t="str">
        <f t="shared" si="5"/>
        <v>correcto</v>
      </c>
      <c r="O57" s="62">
        <f t="shared" si="6"/>
        <v>0</v>
      </c>
    </row>
    <row r="58" spans="1:15" ht="15.75" x14ac:dyDescent="0.25">
      <c r="A58" s="35" t="s">
        <v>90</v>
      </c>
      <c r="B58" s="56">
        <v>26995745</v>
      </c>
      <c r="C58" s="56">
        <v>9452575</v>
      </c>
      <c r="D58" s="56">
        <v>6429434</v>
      </c>
      <c r="E58" s="56">
        <v>87</v>
      </c>
      <c r="F58" s="56">
        <v>0</v>
      </c>
      <c r="G58" s="56">
        <v>40000</v>
      </c>
      <c r="H58" s="56">
        <v>126422</v>
      </c>
      <c r="I58" s="56">
        <v>320511</v>
      </c>
      <c r="J58" s="56">
        <v>2446636</v>
      </c>
      <c r="K58" s="56">
        <v>4828634</v>
      </c>
      <c r="L58" s="56">
        <v>1654457</v>
      </c>
      <c r="M58" s="56">
        <v>1696989</v>
      </c>
      <c r="N58" s="34" t="str">
        <f t="shared" si="5"/>
        <v>correcto</v>
      </c>
      <c r="O58" s="62">
        <f t="shared" si="6"/>
        <v>0</v>
      </c>
    </row>
    <row r="59" spans="1:15" ht="15.75" x14ac:dyDescent="0.25">
      <c r="A59" s="35" t="s">
        <v>91</v>
      </c>
      <c r="B59" s="56">
        <v>31934228</v>
      </c>
      <c r="C59" s="56">
        <v>3126226</v>
      </c>
      <c r="D59" s="56">
        <v>3419752</v>
      </c>
      <c r="E59" s="56">
        <v>0</v>
      </c>
      <c r="F59" s="56">
        <v>0</v>
      </c>
      <c r="G59" s="56">
        <v>6109000</v>
      </c>
      <c r="H59" s="56">
        <v>245368</v>
      </c>
      <c r="I59" s="56">
        <v>507476</v>
      </c>
      <c r="J59" s="56">
        <v>4485500</v>
      </c>
      <c r="K59" s="76">
        <v>5919580</v>
      </c>
      <c r="L59" s="56">
        <v>2102435</v>
      </c>
      <c r="M59" s="56">
        <v>6018891</v>
      </c>
      <c r="N59" s="34" t="str">
        <f t="shared" si="5"/>
        <v>correcto</v>
      </c>
      <c r="O59" s="62">
        <f t="shared" si="6"/>
        <v>0</v>
      </c>
    </row>
    <row r="60" spans="1:15" ht="15.75" x14ac:dyDescent="0.25">
      <c r="A60" s="35" t="s">
        <v>92</v>
      </c>
      <c r="B60" s="56">
        <v>535937757</v>
      </c>
      <c r="C60" s="56">
        <v>5779</v>
      </c>
      <c r="D60" s="56">
        <v>88614</v>
      </c>
      <c r="E60" s="56">
        <v>718503</v>
      </c>
      <c r="F60" s="56">
        <v>1382944</v>
      </c>
      <c r="G60" s="56">
        <v>497895000</v>
      </c>
      <c r="H60" s="56">
        <v>1575273</v>
      </c>
      <c r="I60" s="56">
        <v>293802</v>
      </c>
      <c r="J60" s="56">
        <v>4485500</v>
      </c>
      <c r="K60" s="56">
        <v>22167379</v>
      </c>
      <c r="L60" s="56">
        <v>1338316</v>
      </c>
      <c r="M60" s="56">
        <v>5986647</v>
      </c>
      <c r="N60" s="34" t="str">
        <f t="shared" si="5"/>
        <v>correcto</v>
      </c>
      <c r="O60" s="62">
        <f t="shared" si="6"/>
        <v>0</v>
      </c>
    </row>
    <row r="61" spans="1:15" ht="15.75" x14ac:dyDescent="0.25">
      <c r="A61" s="35" t="s">
        <v>93</v>
      </c>
      <c r="B61" s="56">
        <v>56062936</v>
      </c>
      <c r="C61" s="56">
        <v>1979992</v>
      </c>
      <c r="D61" s="56">
        <v>715044</v>
      </c>
      <c r="E61" s="56">
        <v>0</v>
      </c>
      <c r="F61" s="56">
        <v>229990</v>
      </c>
      <c r="G61" s="56">
        <v>30546000</v>
      </c>
      <c r="H61" s="56">
        <v>532468</v>
      </c>
      <c r="I61" s="56">
        <v>3552336</v>
      </c>
      <c r="J61" s="56">
        <v>5844742</v>
      </c>
      <c r="K61" s="56">
        <v>7628272</v>
      </c>
      <c r="L61" s="56">
        <v>1904380</v>
      </c>
      <c r="M61" s="56">
        <v>3129712</v>
      </c>
      <c r="N61" s="34" t="str">
        <f t="shared" si="5"/>
        <v>correcto</v>
      </c>
      <c r="O61" s="62">
        <f t="shared" si="6"/>
        <v>0</v>
      </c>
    </row>
    <row r="62" spans="1:15" ht="15.75" x14ac:dyDescent="0.25">
      <c r="A62" s="35" t="s">
        <v>94</v>
      </c>
      <c r="B62" s="56">
        <v>27276392</v>
      </c>
      <c r="C62" s="56">
        <v>4825469</v>
      </c>
      <c r="D62" s="56">
        <v>3792455</v>
      </c>
      <c r="E62" s="56">
        <v>0</v>
      </c>
      <c r="F62" s="56">
        <v>0</v>
      </c>
      <c r="G62" s="56">
        <v>12219000</v>
      </c>
      <c r="H62" s="56">
        <v>65647</v>
      </c>
      <c r="I62" s="56">
        <v>133546</v>
      </c>
      <c r="J62" s="56">
        <v>1631091</v>
      </c>
      <c r="K62" s="56">
        <v>2421329</v>
      </c>
      <c r="L62" s="56">
        <v>827437</v>
      </c>
      <c r="M62" s="56">
        <v>1360418</v>
      </c>
      <c r="N62" s="34" t="str">
        <f t="shared" si="5"/>
        <v>correcto</v>
      </c>
      <c r="O62" s="62">
        <f t="shared" si="6"/>
        <v>0</v>
      </c>
    </row>
    <row r="63" spans="1:15" ht="15.75" x14ac:dyDescent="0.25">
      <c r="A63" s="35" t="s">
        <v>95</v>
      </c>
      <c r="B63" s="56">
        <v>51789485</v>
      </c>
      <c r="C63" s="56">
        <v>27423265</v>
      </c>
      <c r="D63" s="56">
        <v>2989710</v>
      </c>
      <c r="E63" s="56">
        <v>0</v>
      </c>
      <c r="F63" s="56">
        <v>0</v>
      </c>
      <c r="G63" s="56">
        <v>804000</v>
      </c>
      <c r="H63" s="56">
        <v>157244</v>
      </c>
      <c r="I63" s="56">
        <v>4006394</v>
      </c>
      <c r="J63" s="56">
        <v>4349576</v>
      </c>
      <c r="K63" s="56">
        <v>5876732</v>
      </c>
      <c r="L63" s="56">
        <v>2495018</v>
      </c>
      <c r="M63" s="56">
        <v>3687546</v>
      </c>
      <c r="N63" s="34" t="str">
        <f t="shared" si="5"/>
        <v>correcto</v>
      </c>
      <c r="O63" s="62">
        <f t="shared" si="6"/>
        <v>0</v>
      </c>
    </row>
    <row r="64" spans="1:15" ht="15.75" x14ac:dyDescent="0.25">
      <c r="A64" s="35" t="s">
        <v>96</v>
      </c>
      <c r="B64" s="56">
        <v>18131385</v>
      </c>
      <c r="C64" s="56">
        <v>6092267</v>
      </c>
      <c r="D64" s="56">
        <v>6074857</v>
      </c>
      <c r="E64" s="56">
        <v>0</v>
      </c>
      <c r="F64" s="56">
        <v>0</v>
      </c>
      <c r="G64" s="56">
        <v>9000</v>
      </c>
      <c r="H64" s="56">
        <v>16145</v>
      </c>
      <c r="I64" s="56">
        <v>133546</v>
      </c>
      <c r="J64" s="56">
        <v>1087394</v>
      </c>
      <c r="K64" s="56">
        <v>2668100</v>
      </c>
      <c r="L64" s="56">
        <v>715391</v>
      </c>
      <c r="M64" s="56">
        <v>1334685</v>
      </c>
      <c r="N64" s="34" t="str">
        <f t="shared" si="5"/>
        <v>correcto</v>
      </c>
      <c r="O64" s="62">
        <f t="shared" si="6"/>
        <v>0</v>
      </c>
    </row>
    <row r="65" spans="1:17" ht="15.75" x14ac:dyDescent="0.25">
      <c r="A65" s="35" t="s">
        <v>97</v>
      </c>
      <c r="B65" s="56">
        <v>37748511</v>
      </c>
      <c r="C65" s="56">
        <v>18383481</v>
      </c>
      <c r="D65" s="56">
        <v>4682747</v>
      </c>
      <c r="E65" s="56">
        <v>0</v>
      </c>
      <c r="F65" s="56">
        <v>0</v>
      </c>
      <c r="G65" s="56">
        <v>50000</v>
      </c>
      <c r="H65" s="56">
        <v>43765</v>
      </c>
      <c r="I65" s="56">
        <v>133546</v>
      </c>
      <c r="J65" s="56">
        <v>2310712</v>
      </c>
      <c r="K65" s="56">
        <v>8200724</v>
      </c>
      <c r="L65" s="56">
        <v>1548867</v>
      </c>
      <c r="M65" s="56">
        <v>2394669</v>
      </c>
      <c r="N65" s="34" t="str">
        <f t="shared" si="5"/>
        <v>correcto</v>
      </c>
      <c r="O65" s="62">
        <f t="shared" si="6"/>
        <v>0</v>
      </c>
    </row>
    <row r="66" spans="1:17" ht="15.75" x14ac:dyDescent="0.25">
      <c r="A66" s="35" t="s">
        <v>98</v>
      </c>
      <c r="B66" s="56">
        <v>21240441</v>
      </c>
      <c r="C66" s="56">
        <v>7629369</v>
      </c>
      <c r="D66" s="56">
        <v>3543747</v>
      </c>
      <c r="E66" s="56">
        <v>0</v>
      </c>
      <c r="F66" s="56">
        <v>0</v>
      </c>
      <c r="G66" s="56">
        <v>17000</v>
      </c>
      <c r="H66" s="56">
        <v>43765</v>
      </c>
      <c r="I66" s="56">
        <v>427349</v>
      </c>
      <c r="J66" s="56">
        <v>2310712</v>
      </c>
      <c r="K66" s="56">
        <v>4273245</v>
      </c>
      <c r="L66" s="56">
        <v>1318734</v>
      </c>
      <c r="M66" s="56">
        <v>1676520</v>
      </c>
      <c r="N66" s="34" t="str">
        <f t="shared" si="5"/>
        <v>correcto</v>
      </c>
      <c r="O66" s="62">
        <f t="shared" si="6"/>
        <v>0</v>
      </c>
    </row>
    <row r="67" spans="1:17" ht="15.75" x14ac:dyDescent="0.25">
      <c r="A67" s="35" t="s">
        <v>99</v>
      </c>
      <c r="B67" s="56">
        <v>7938607</v>
      </c>
      <c r="C67" s="56">
        <v>1409170</v>
      </c>
      <c r="D67" s="56">
        <v>4258651</v>
      </c>
      <c r="E67" s="56">
        <v>0</v>
      </c>
      <c r="F67" s="56">
        <v>0</v>
      </c>
      <c r="G67" s="56">
        <v>1000</v>
      </c>
      <c r="H67" s="56">
        <v>22865</v>
      </c>
      <c r="I67" s="56">
        <v>0</v>
      </c>
      <c r="J67" s="56">
        <v>407773</v>
      </c>
      <c r="K67" s="56">
        <v>885201</v>
      </c>
      <c r="L67" s="56">
        <v>292404</v>
      </c>
      <c r="M67" s="56">
        <v>661543</v>
      </c>
      <c r="N67" s="34" t="str">
        <f t="shared" si="5"/>
        <v>correcto</v>
      </c>
      <c r="O67" s="62">
        <f t="shared" si="6"/>
        <v>0</v>
      </c>
    </row>
    <row r="68" spans="1:17" ht="15.75" x14ac:dyDescent="0.25">
      <c r="A68" s="35" t="s">
        <v>100</v>
      </c>
      <c r="B68" s="56">
        <v>24755251</v>
      </c>
      <c r="C68" s="56">
        <v>6613337</v>
      </c>
      <c r="D68" s="56">
        <v>9771937</v>
      </c>
      <c r="E68" s="56">
        <v>0</v>
      </c>
      <c r="F68" s="56">
        <v>0</v>
      </c>
      <c r="G68" s="56">
        <v>10000</v>
      </c>
      <c r="H68" s="56">
        <v>21882</v>
      </c>
      <c r="I68" s="56">
        <v>53419</v>
      </c>
      <c r="J68" s="56">
        <v>1767015</v>
      </c>
      <c r="K68" s="56">
        <v>3395227</v>
      </c>
      <c r="L68" s="56">
        <v>1206687</v>
      </c>
      <c r="M68" s="56">
        <v>1915747</v>
      </c>
      <c r="N68" s="34" t="str">
        <f t="shared" si="5"/>
        <v>correcto</v>
      </c>
      <c r="O68" s="62">
        <f t="shared" si="6"/>
        <v>0</v>
      </c>
    </row>
    <row r="69" spans="1:17" ht="15.75" x14ac:dyDescent="0.25">
      <c r="A69" s="35" t="s">
        <v>101</v>
      </c>
      <c r="B69" s="56">
        <v>8914785</v>
      </c>
      <c r="C69" s="56">
        <v>788277</v>
      </c>
      <c r="D69" s="56">
        <v>3153930</v>
      </c>
      <c r="E69" s="56">
        <v>0</v>
      </c>
      <c r="F69" s="56">
        <v>0</v>
      </c>
      <c r="G69" s="56">
        <v>76000</v>
      </c>
      <c r="H69" s="56">
        <v>29176</v>
      </c>
      <c r="I69" s="56">
        <v>213674</v>
      </c>
      <c r="J69" s="56">
        <v>951470</v>
      </c>
      <c r="K69" s="56">
        <v>1953097</v>
      </c>
      <c r="L69" s="56">
        <v>709143</v>
      </c>
      <c r="M69" s="56">
        <v>1040018</v>
      </c>
      <c r="N69" s="34" t="str">
        <f t="shared" si="5"/>
        <v>correcto</v>
      </c>
      <c r="O69" s="62">
        <f t="shared" si="6"/>
        <v>0</v>
      </c>
    </row>
    <row r="70" spans="1:17" ht="15.75" x14ac:dyDescent="0.25">
      <c r="A70" s="35" t="s">
        <v>102</v>
      </c>
      <c r="B70" s="56">
        <v>26760449</v>
      </c>
      <c r="C70" s="56">
        <v>815943</v>
      </c>
      <c r="D70" s="56">
        <v>3573127</v>
      </c>
      <c r="E70" s="56">
        <v>22964</v>
      </c>
      <c r="F70" s="56">
        <v>0</v>
      </c>
      <c r="G70" s="56">
        <v>32000</v>
      </c>
      <c r="H70" s="56">
        <v>116705</v>
      </c>
      <c r="I70" s="56">
        <v>6704032</v>
      </c>
      <c r="J70" s="56">
        <v>8019530</v>
      </c>
      <c r="K70" s="56">
        <v>3006345</v>
      </c>
      <c r="L70" s="56">
        <v>2476483</v>
      </c>
      <c r="M70" s="56">
        <v>1993320</v>
      </c>
      <c r="N70" s="34" t="str">
        <f t="shared" si="5"/>
        <v>correcto</v>
      </c>
      <c r="O70" s="62">
        <f t="shared" si="6"/>
        <v>0</v>
      </c>
    </row>
    <row r="71" spans="1:17" ht="15.75" x14ac:dyDescent="0.25">
      <c r="A71" s="35" t="s">
        <v>103</v>
      </c>
      <c r="B71" s="56">
        <v>35953508</v>
      </c>
      <c r="C71" s="56">
        <v>3441048</v>
      </c>
      <c r="D71" s="56">
        <v>5483388</v>
      </c>
      <c r="E71" s="56">
        <v>0</v>
      </c>
      <c r="F71" s="56">
        <v>7450</v>
      </c>
      <c r="G71" s="56">
        <v>15000</v>
      </c>
      <c r="H71" s="56">
        <v>214122</v>
      </c>
      <c r="I71" s="56">
        <v>4700836</v>
      </c>
      <c r="J71" s="56">
        <v>7883606</v>
      </c>
      <c r="K71" s="56">
        <v>8541112</v>
      </c>
      <c r="L71" s="56">
        <v>2898842</v>
      </c>
      <c r="M71" s="56">
        <v>2768104</v>
      </c>
      <c r="N71" s="34" t="str">
        <f t="shared" si="5"/>
        <v>correcto</v>
      </c>
      <c r="O71" s="62">
        <f t="shared" si="6"/>
        <v>0</v>
      </c>
    </row>
    <row r="72" spans="1:17" ht="15.75" x14ac:dyDescent="0.25">
      <c r="A72" s="35" t="s">
        <v>104</v>
      </c>
      <c r="B72" s="56">
        <v>12264944</v>
      </c>
      <c r="C72" s="56">
        <v>1884105</v>
      </c>
      <c r="D72" s="56">
        <v>3564846</v>
      </c>
      <c r="E72" s="56">
        <v>0</v>
      </c>
      <c r="F72" s="56">
        <v>0</v>
      </c>
      <c r="G72" s="56">
        <v>1246000</v>
      </c>
      <c r="H72" s="56">
        <v>43190</v>
      </c>
      <c r="I72" s="56">
        <v>0</v>
      </c>
      <c r="J72" s="56">
        <v>1223318</v>
      </c>
      <c r="K72" s="56">
        <v>2283800</v>
      </c>
      <c r="L72" s="56">
        <v>721639</v>
      </c>
      <c r="M72" s="56">
        <v>1298046</v>
      </c>
      <c r="N72" s="34" t="str">
        <f t="shared" si="5"/>
        <v>correcto</v>
      </c>
      <c r="O72" s="62">
        <f t="shared" si="6"/>
        <v>0</v>
      </c>
    </row>
    <row r="73" spans="1:17" ht="15.75" x14ac:dyDescent="0.25">
      <c r="A73" s="35" t="s">
        <v>105</v>
      </c>
      <c r="B73" s="56">
        <v>38429734</v>
      </c>
      <c r="C73" s="56">
        <v>8141578</v>
      </c>
      <c r="D73" s="56">
        <v>11290248</v>
      </c>
      <c r="E73" s="56">
        <v>0</v>
      </c>
      <c r="F73" s="56">
        <v>0</v>
      </c>
      <c r="G73" s="56">
        <v>6109000</v>
      </c>
      <c r="H73" s="76">
        <v>43765</v>
      </c>
      <c r="I73" s="76">
        <v>213674</v>
      </c>
      <c r="J73" s="56">
        <v>2990333</v>
      </c>
      <c r="K73" s="56">
        <v>5731029</v>
      </c>
      <c r="L73" s="56">
        <v>1909582</v>
      </c>
      <c r="M73" s="56">
        <v>2000525</v>
      </c>
      <c r="N73" s="34" t="str">
        <f t="shared" si="5"/>
        <v>correcto</v>
      </c>
      <c r="O73" s="62">
        <f t="shared" si="6"/>
        <v>0</v>
      </c>
    </row>
    <row r="74" spans="1:17" ht="15.75" x14ac:dyDescent="0.25">
      <c r="A74" s="35" t="s">
        <v>106</v>
      </c>
      <c r="B74" s="56">
        <v>563729511</v>
      </c>
      <c r="C74" s="56">
        <v>26633351</v>
      </c>
      <c r="D74" s="56">
        <v>3773956</v>
      </c>
      <c r="E74" s="56">
        <v>106256732</v>
      </c>
      <c r="F74" s="56">
        <v>3853912</v>
      </c>
      <c r="G74" s="56">
        <v>91639000</v>
      </c>
      <c r="H74" s="56">
        <v>5349424</v>
      </c>
      <c r="I74" s="56">
        <v>25293696</v>
      </c>
      <c r="J74" s="56">
        <v>92972181</v>
      </c>
      <c r="K74" s="56">
        <v>116868036</v>
      </c>
      <c r="L74" s="56">
        <v>33513193</v>
      </c>
      <c r="M74" s="56">
        <v>57576030</v>
      </c>
      <c r="N74" s="34" t="str">
        <f t="shared" ref="N74:N130" si="7">+IF(+SUM(C74:M74)=B74,"correcto","ERROR")</f>
        <v>correcto</v>
      </c>
      <c r="O74" s="62">
        <f t="shared" si="6"/>
        <v>0</v>
      </c>
    </row>
    <row r="75" spans="1:17" ht="15.75" x14ac:dyDescent="0.25">
      <c r="A75" s="35" t="s">
        <v>107</v>
      </c>
      <c r="B75" s="56">
        <v>70115208</v>
      </c>
      <c r="C75" s="56">
        <v>1426714</v>
      </c>
      <c r="D75" s="56">
        <v>1639140</v>
      </c>
      <c r="E75" s="56">
        <v>0</v>
      </c>
      <c r="F75" s="56">
        <v>0</v>
      </c>
      <c r="G75" s="56">
        <v>36656000</v>
      </c>
      <c r="H75" s="56">
        <v>153176</v>
      </c>
      <c r="I75" s="56">
        <v>454058</v>
      </c>
      <c r="J75" s="56">
        <v>3126258</v>
      </c>
      <c r="K75" s="56">
        <v>5400114</v>
      </c>
      <c r="L75" s="56">
        <v>1107764</v>
      </c>
      <c r="M75" s="56">
        <v>20151984</v>
      </c>
      <c r="N75" s="34" t="str">
        <f t="shared" si="7"/>
        <v>correcto</v>
      </c>
      <c r="O75" s="62">
        <f t="shared" ref="O75:O132" si="8">+SUM(C75:M75)-B75</f>
        <v>0</v>
      </c>
    </row>
    <row r="76" spans="1:17" ht="15.75" x14ac:dyDescent="0.25">
      <c r="A76" s="35" t="s">
        <v>108</v>
      </c>
      <c r="B76" s="56">
        <v>28020874</v>
      </c>
      <c r="C76" s="56">
        <v>7816182</v>
      </c>
      <c r="D76" s="56">
        <v>6023200</v>
      </c>
      <c r="E76" s="56">
        <v>0</v>
      </c>
      <c r="F76" s="56">
        <v>0</v>
      </c>
      <c r="G76" s="56">
        <v>14000</v>
      </c>
      <c r="H76" s="56">
        <v>61959</v>
      </c>
      <c r="I76" s="56">
        <v>133546</v>
      </c>
      <c r="J76" s="56">
        <v>3126258</v>
      </c>
      <c r="K76" s="56">
        <v>6314288</v>
      </c>
      <c r="L76" s="56">
        <v>1387254</v>
      </c>
      <c r="M76" s="56">
        <v>3144187</v>
      </c>
      <c r="N76" s="34" t="str">
        <f t="shared" si="7"/>
        <v>correcto</v>
      </c>
      <c r="O76" s="62">
        <f t="shared" si="8"/>
        <v>0</v>
      </c>
    </row>
    <row r="77" spans="1:17" ht="15.75" x14ac:dyDescent="0.25">
      <c r="A77" s="35" t="s">
        <v>109</v>
      </c>
      <c r="B77" s="56">
        <v>61759199</v>
      </c>
      <c r="C77" s="56">
        <v>18578221</v>
      </c>
      <c r="D77" s="56">
        <v>16333065</v>
      </c>
      <c r="E77" s="56">
        <v>0</v>
      </c>
      <c r="F77" s="56">
        <v>0</v>
      </c>
      <c r="G77" s="56">
        <v>6109000</v>
      </c>
      <c r="H77" s="56">
        <v>106705</v>
      </c>
      <c r="I77" s="56">
        <v>80128</v>
      </c>
      <c r="J77" s="56">
        <v>4485500</v>
      </c>
      <c r="K77" s="56">
        <v>10194047</v>
      </c>
      <c r="L77" s="56">
        <v>2090148</v>
      </c>
      <c r="M77" s="56">
        <v>3782385</v>
      </c>
      <c r="N77" s="34" t="str">
        <f t="shared" si="7"/>
        <v>correcto</v>
      </c>
      <c r="O77" s="62">
        <f t="shared" si="8"/>
        <v>0</v>
      </c>
      <c r="P77" s="63"/>
      <c r="Q77" s="66"/>
    </row>
    <row r="78" spans="1:17" ht="15.75" x14ac:dyDescent="0.25">
      <c r="A78" s="35" t="s">
        <v>110</v>
      </c>
      <c r="B78" s="65">
        <v>27133772</v>
      </c>
      <c r="C78" s="56">
        <v>7388416</v>
      </c>
      <c r="D78" s="56">
        <v>6533906</v>
      </c>
      <c r="E78" s="56">
        <v>0</v>
      </c>
      <c r="F78" s="56">
        <v>0</v>
      </c>
      <c r="G78" s="56">
        <v>11000</v>
      </c>
      <c r="H78" s="56">
        <v>90477</v>
      </c>
      <c r="I78" s="56">
        <v>267093</v>
      </c>
      <c r="J78" s="56">
        <v>2174788</v>
      </c>
      <c r="K78" s="56">
        <v>6076454</v>
      </c>
      <c r="L78" s="56">
        <v>1579898</v>
      </c>
      <c r="M78" s="56">
        <v>3011740</v>
      </c>
      <c r="N78" s="34" t="str">
        <f t="shared" si="7"/>
        <v>correcto</v>
      </c>
      <c r="O78" s="62">
        <f>+SUM(C78:M78)-B78</f>
        <v>0</v>
      </c>
      <c r="P78" s="63"/>
      <c r="Q78" s="66"/>
    </row>
    <row r="79" spans="1:17" ht="15.75" x14ac:dyDescent="0.25">
      <c r="A79" s="35" t="s">
        <v>111</v>
      </c>
      <c r="B79" s="56">
        <v>27611912</v>
      </c>
      <c r="C79" s="56">
        <v>8503181</v>
      </c>
      <c r="D79" s="56">
        <v>8853773</v>
      </c>
      <c r="E79" s="56">
        <v>87</v>
      </c>
      <c r="F79" s="56">
        <v>0</v>
      </c>
      <c r="G79" s="56">
        <v>22000</v>
      </c>
      <c r="H79" s="56">
        <v>21882</v>
      </c>
      <c r="I79" s="56">
        <v>106837</v>
      </c>
      <c r="J79" s="56">
        <v>2174788</v>
      </c>
      <c r="K79" s="56">
        <v>5457284</v>
      </c>
      <c r="L79" s="56">
        <v>1132129</v>
      </c>
      <c r="M79" s="56">
        <v>1339951</v>
      </c>
      <c r="N79" s="34" t="str">
        <f t="shared" si="7"/>
        <v>correcto</v>
      </c>
      <c r="O79" s="62">
        <f t="shared" si="8"/>
        <v>0</v>
      </c>
    </row>
    <row r="80" spans="1:17" ht="15.75" x14ac:dyDescent="0.25">
      <c r="A80" s="35" t="s">
        <v>112</v>
      </c>
      <c r="B80" s="56">
        <v>21664291</v>
      </c>
      <c r="C80" s="56">
        <v>9426798</v>
      </c>
      <c r="D80" s="56">
        <v>3747531</v>
      </c>
      <c r="E80" s="56">
        <v>0</v>
      </c>
      <c r="F80" s="56">
        <v>0</v>
      </c>
      <c r="G80" s="56">
        <v>721000</v>
      </c>
      <c r="H80" s="56">
        <v>43765</v>
      </c>
      <c r="I80" s="56">
        <v>213674</v>
      </c>
      <c r="J80" s="56">
        <v>1359242</v>
      </c>
      <c r="K80" s="56">
        <v>3340417</v>
      </c>
      <c r="L80" s="56">
        <v>1890628</v>
      </c>
      <c r="M80" s="56">
        <v>921236</v>
      </c>
      <c r="N80" s="34" t="str">
        <f t="shared" si="7"/>
        <v>correcto</v>
      </c>
      <c r="O80" s="62">
        <f t="shared" si="8"/>
        <v>0</v>
      </c>
    </row>
    <row r="81" spans="1:15" ht="15.75" x14ac:dyDescent="0.25">
      <c r="A81" s="35" t="s">
        <v>113</v>
      </c>
      <c r="B81" s="56">
        <v>70961752</v>
      </c>
      <c r="C81" s="56">
        <v>5772434</v>
      </c>
      <c r="D81" s="56">
        <v>10587904</v>
      </c>
      <c r="E81" s="56">
        <v>0</v>
      </c>
      <c r="F81" s="56">
        <v>4013848</v>
      </c>
      <c r="G81" s="56">
        <v>30546000</v>
      </c>
      <c r="H81" s="56">
        <v>83512</v>
      </c>
      <c r="I81" s="56">
        <v>454058</v>
      </c>
      <c r="J81" s="56">
        <v>3262182</v>
      </c>
      <c r="K81" s="56">
        <v>12669682</v>
      </c>
      <c r="L81" s="56">
        <v>1499301</v>
      </c>
      <c r="M81" s="56">
        <v>2072831</v>
      </c>
      <c r="N81" s="34" t="str">
        <f t="shared" si="7"/>
        <v>correcto</v>
      </c>
      <c r="O81" s="62">
        <f t="shared" si="8"/>
        <v>0</v>
      </c>
    </row>
    <row r="82" spans="1:15" ht="15.75" x14ac:dyDescent="0.25">
      <c r="A82" s="35" t="s">
        <v>114</v>
      </c>
      <c r="B82" s="56">
        <v>95905718</v>
      </c>
      <c r="C82" s="56">
        <v>16848034</v>
      </c>
      <c r="D82" s="56">
        <v>6516702</v>
      </c>
      <c r="E82" s="56">
        <v>262</v>
      </c>
      <c r="F82" s="56">
        <v>0</v>
      </c>
      <c r="G82" s="56">
        <v>18328000</v>
      </c>
      <c r="H82" s="56">
        <v>684612</v>
      </c>
      <c r="I82" s="56">
        <v>1228627</v>
      </c>
      <c r="J82" s="56">
        <v>13320576</v>
      </c>
      <c r="K82" s="56">
        <v>18774833</v>
      </c>
      <c r="L82" s="56">
        <v>7115999</v>
      </c>
      <c r="M82" s="56">
        <v>13088073</v>
      </c>
      <c r="N82" s="34" t="str">
        <f t="shared" si="7"/>
        <v>correcto</v>
      </c>
      <c r="O82" s="62">
        <f t="shared" si="8"/>
        <v>0</v>
      </c>
    </row>
    <row r="83" spans="1:15" ht="15.75" x14ac:dyDescent="0.25">
      <c r="A83" s="35" t="s">
        <v>115</v>
      </c>
      <c r="B83" s="56">
        <v>634660024</v>
      </c>
      <c r="C83" s="56">
        <v>17690075</v>
      </c>
      <c r="D83" s="56">
        <v>2224448</v>
      </c>
      <c r="E83" s="56">
        <v>0</v>
      </c>
      <c r="F83" s="56">
        <v>253117</v>
      </c>
      <c r="G83" s="56">
        <v>122187000</v>
      </c>
      <c r="H83" s="56">
        <v>3502767</v>
      </c>
      <c r="I83" s="56">
        <v>3846137</v>
      </c>
      <c r="J83" s="56">
        <v>67282498</v>
      </c>
      <c r="K83" s="56">
        <v>129800014</v>
      </c>
      <c r="L83" s="56">
        <v>49728467</v>
      </c>
      <c r="M83" s="56">
        <v>238145501</v>
      </c>
      <c r="N83" s="34" t="str">
        <f t="shared" si="7"/>
        <v>correcto</v>
      </c>
      <c r="O83" s="62">
        <f t="shared" si="8"/>
        <v>0</v>
      </c>
    </row>
    <row r="84" spans="1:15" ht="15.75" x14ac:dyDescent="0.25">
      <c r="A84" s="35" t="s">
        <v>116</v>
      </c>
      <c r="B84" s="56">
        <v>19226645</v>
      </c>
      <c r="C84" s="56">
        <v>2949855</v>
      </c>
      <c r="D84" s="56">
        <v>7301279</v>
      </c>
      <c r="E84" s="56">
        <v>0</v>
      </c>
      <c r="F84" s="56">
        <v>0</v>
      </c>
      <c r="G84" s="56">
        <v>4000</v>
      </c>
      <c r="H84" s="56">
        <v>41850</v>
      </c>
      <c r="I84" s="56">
        <v>186965</v>
      </c>
      <c r="J84" s="56">
        <v>1902939</v>
      </c>
      <c r="K84" s="56">
        <v>3933049</v>
      </c>
      <c r="L84" s="56">
        <v>1156912</v>
      </c>
      <c r="M84" s="56">
        <v>1749796</v>
      </c>
      <c r="N84" s="34" t="str">
        <f t="shared" si="7"/>
        <v>correcto</v>
      </c>
      <c r="O84" s="62">
        <f t="shared" si="8"/>
        <v>0</v>
      </c>
    </row>
    <row r="85" spans="1:15" ht="15.75" x14ac:dyDescent="0.25">
      <c r="A85" s="35" t="s">
        <v>117</v>
      </c>
      <c r="B85" s="56">
        <v>28635790</v>
      </c>
      <c r="C85" s="56">
        <v>3932116</v>
      </c>
      <c r="D85" s="56">
        <v>6182084</v>
      </c>
      <c r="E85" s="56">
        <v>0</v>
      </c>
      <c r="F85" s="56">
        <v>0</v>
      </c>
      <c r="G85" s="56">
        <v>2256000</v>
      </c>
      <c r="H85" s="56">
        <v>96596</v>
      </c>
      <c r="I85" s="56">
        <v>133546</v>
      </c>
      <c r="J85" s="56">
        <v>3805879</v>
      </c>
      <c r="K85" s="56">
        <v>7286352</v>
      </c>
      <c r="L85" s="56">
        <v>1723186</v>
      </c>
      <c r="M85" s="56">
        <v>3220031</v>
      </c>
      <c r="N85" s="34" t="str">
        <f t="shared" si="7"/>
        <v>correcto</v>
      </c>
      <c r="O85" s="62">
        <f t="shared" si="8"/>
        <v>0</v>
      </c>
    </row>
    <row r="86" spans="1:15" ht="15.75" x14ac:dyDescent="0.25">
      <c r="A86" s="35" t="s">
        <v>118</v>
      </c>
      <c r="B86" s="56">
        <v>25978500</v>
      </c>
      <c r="C86" s="56">
        <v>5236099</v>
      </c>
      <c r="D86" s="56">
        <v>6806828</v>
      </c>
      <c r="E86" s="56">
        <v>0</v>
      </c>
      <c r="F86" s="56">
        <v>0</v>
      </c>
      <c r="G86" s="56">
        <v>502000</v>
      </c>
      <c r="H86" s="56">
        <v>43765</v>
      </c>
      <c r="I86" s="56">
        <v>160256</v>
      </c>
      <c r="J86" s="56">
        <v>2854409</v>
      </c>
      <c r="K86" s="56">
        <v>6572446</v>
      </c>
      <c r="L86" s="56">
        <v>1766503</v>
      </c>
      <c r="M86" s="56">
        <v>2036194</v>
      </c>
      <c r="N86" s="34" t="str">
        <f t="shared" si="7"/>
        <v>correcto</v>
      </c>
      <c r="O86" s="62">
        <f t="shared" si="8"/>
        <v>0</v>
      </c>
    </row>
    <row r="87" spans="1:15" ht="15.75" x14ac:dyDescent="0.25">
      <c r="A87" s="35" t="s">
        <v>119</v>
      </c>
      <c r="B87" s="56">
        <v>61377118</v>
      </c>
      <c r="C87" s="56">
        <v>11284202</v>
      </c>
      <c r="D87" s="56">
        <v>14850128</v>
      </c>
      <c r="E87" s="56">
        <v>0</v>
      </c>
      <c r="F87" s="56">
        <v>0</v>
      </c>
      <c r="G87" s="56">
        <v>6109000</v>
      </c>
      <c r="H87" s="56">
        <v>115639</v>
      </c>
      <c r="I87" s="56">
        <v>507476</v>
      </c>
      <c r="J87" s="56">
        <v>5980667</v>
      </c>
      <c r="K87" s="56">
        <v>13608366</v>
      </c>
      <c r="L87" s="56">
        <v>3657550</v>
      </c>
      <c r="M87" s="56">
        <v>5264090</v>
      </c>
      <c r="N87" s="34" t="str">
        <f t="shared" si="7"/>
        <v>correcto</v>
      </c>
      <c r="O87" s="62">
        <f t="shared" si="8"/>
        <v>0</v>
      </c>
    </row>
    <row r="88" spans="1:15" ht="15.75" x14ac:dyDescent="0.25">
      <c r="A88" s="35" t="s">
        <v>120</v>
      </c>
      <c r="B88" s="76">
        <v>83447664</v>
      </c>
      <c r="C88" s="56">
        <v>34911080</v>
      </c>
      <c r="D88" s="56">
        <v>8202105</v>
      </c>
      <c r="E88" s="56">
        <v>11207490</v>
      </c>
      <c r="F88" s="56">
        <v>384937</v>
      </c>
      <c r="G88" s="56">
        <v>6109000</v>
      </c>
      <c r="H88" s="56">
        <v>43765</v>
      </c>
      <c r="I88" s="56">
        <v>1335464</v>
      </c>
      <c r="J88" s="56">
        <v>3941803</v>
      </c>
      <c r="K88" s="56">
        <v>13620274</v>
      </c>
      <c r="L88" s="56">
        <v>1393921</v>
      </c>
      <c r="M88" s="56">
        <v>2297825</v>
      </c>
      <c r="N88" s="34" t="str">
        <f t="shared" si="7"/>
        <v>correcto</v>
      </c>
      <c r="O88" s="62">
        <f t="shared" si="8"/>
        <v>0</v>
      </c>
    </row>
    <row r="89" spans="1:15" ht="15.75" x14ac:dyDescent="0.25">
      <c r="A89" s="35" t="s">
        <v>121</v>
      </c>
      <c r="B89" s="56">
        <v>37579694</v>
      </c>
      <c r="C89" s="56">
        <v>4661810</v>
      </c>
      <c r="D89" s="56">
        <v>6700720</v>
      </c>
      <c r="E89" s="56">
        <v>0</v>
      </c>
      <c r="F89" s="56">
        <v>0</v>
      </c>
      <c r="G89" s="56">
        <v>6109000</v>
      </c>
      <c r="H89" s="56">
        <v>132439</v>
      </c>
      <c r="I89" s="56">
        <v>480767</v>
      </c>
      <c r="J89" s="56">
        <v>4621424</v>
      </c>
      <c r="K89" s="56">
        <v>8972074</v>
      </c>
      <c r="L89" s="56">
        <v>2276753</v>
      </c>
      <c r="M89" s="56">
        <v>3624707</v>
      </c>
      <c r="N89" s="34" t="str">
        <f t="shared" si="7"/>
        <v>correcto</v>
      </c>
      <c r="O89" s="62">
        <f t="shared" si="8"/>
        <v>0</v>
      </c>
    </row>
    <row r="90" spans="1:15" ht="15.75" x14ac:dyDescent="0.25">
      <c r="A90" s="35" t="s">
        <v>122</v>
      </c>
      <c r="B90" s="56">
        <v>84731099</v>
      </c>
      <c r="C90" s="56">
        <v>3656380</v>
      </c>
      <c r="D90" s="56">
        <v>3451890</v>
      </c>
      <c r="E90" s="56">
        <v>0</v>
      </c>
      <c r="F90" s="56">
        <v>19586</v>
      </c>
      <c r="G90" s="56">
        <v>42765000</v>
      </c>
      <c r="H90" s="56">
        <v>565353</v>
      </c>
      <c r="I90" s="56">
        <v>1842941</v>
      </c>
      <c r="J90" s="56">
        <v>10602091</v>
      </c>
      <c r="K90" s="56">
        <v>12929981</v>
      </c>
      <c r="L90" s="56">
        <v>2986524</v>
      </c>
      <c r="M90" s="56">
        <v>5911353</v>
      </c>
      <c r="N90" s="34" t="str">
        <f t="shared" si="7"/>
        <v>correcto</v>
      </c>
      <c r="O90" s="62">
        <f t="shared" si="8"/>
        <v>0</v>
      </c>
    </row>
    <row r="91" spans="1:15" ht="15.75" x14ac:dyDescent="0.25">
      <c r="A91" s="35" t="s">
        <v>123</v>
      </c>
      <c r="B91" s="56">
        <v>42187135</v>
      </c>
      <c r="C91" s="56">
        <v>3527038</v>
      </c>
      <c r="D91" s="56">
        <v>7279280</v>
      </c>
      <c r="E91" s="56">
        <v>523</v>
      </c>
      <c r="F91" s="56">
        <v>295452</v>
      </c>
      <c r="G91" s="56">
        <v>18328000</v>
      </c>
      <c r="H91" s="56">
        <v>92692</v>
      </c>
      <c r="I91" s="56">
        <v>160256</v>
      </c>
      <c r="J91" s="56">
        <v>2310712</v>
      </c>
      <c r="K91" s="56">
        <v>6312761</v>
      </c>
      <c r="L91" s="56">
        <v>1113803</v>
      </c>
      <c r="M91" s="56">
        <v>2766618</v>
      </c>
      <c r="N91" s="34" t="str">
        <f t="shared" si="7"/>
        <v>correcto</v>
      </c>
      <c r="O91" s="62">
        <f t="shared" si="8"/>
        <v>0</v>
      </c>
    </row>
    <row r="92" spans="1:15" ht="15.75" x14ac:dyDescent="0.25">
      <c r="A92" s="35" t="s">
        <v>124</v>
      </c>
      <c r="B92" s="56">
        <v>15762093</v>
      </c>
      <c r="C92" s="56">
        <v>3047268</v>
      </c>
      <c r="D92" s="56">
        <v>4675330</v>
      </c>
      <c r="E92" s="56">
        <v>0</v>
      </c>
      <c r="F92" s="56">
        <v>0</v>
      </c>
      <c r="G92" s="56">
        <v>1000</v>
      </c>
      <c r="H92" s="56">
        <v>147514</v>
      </c>
      <c r="I92" s="56">
        <v>160256</v>
      </c>
      <c r="J92" s="56">
        <v>2038864</v>
      </c>
      <c r="K92" s="56">
        <v>2922749</v>
      </c>
      <c r="L92" s="56">
        <v>1150664</v>
      </c>
      <c r="M92" s="56">
        <v>1618448</v>
      </c>
      <c r="N92" s="34" t="str">
        <f t="shared" si="7"/>
        <v>correcto</v>
      </c>
      <c r="O92" s="62">
        <f t="shared" si="8"/>
        <v>0</v>
      </c>
    </row>
    <row r="93" spans="1:15" ht="15.75" x14ac:dyDescent="0.25">
      <c r="A93" s="35" t="s">
        <v>125</v>
      </c>
      <c r="B93" s="56">
        <v>11048748</v>
      </c>
      <c r="C93" s="56">
        <v>659914</v>
      </c>
      <c r="D93" s="56">
        <v>3739901</v>
      </c>
      <c r="E93" s="56">
        <v>0</v>
      </c>
      <c r="F93" s="56">
        <v>0</v>
      </c>
      <c r="G93" s="56">
        <v>109000</v>
      </c>
      <c r="H93" s="56">
        <v>51059</v>
      </c>
      <c r="I93" s="56">
        <v>587604</v>
      </c>
      <c r="J93" s="56">
        <v>1767015</v>
      </c>
      <c r="K93" s="56">
        <v>1961687</v>
      </c>
      <c r="L93" s="56">
        <v>895957</v>
      </c>
      <c r="M93" s="56">
        <v>1276611</v>
      </c>
      <c r="N93" s="34" t="str">
        <f t="shared" si="7"/>
        <v>correcto</v>
      </c>
      <c r="O93" s="62">
        <f t="shared" si="8"/>
        <v>0</v>
      </c>
    </row>
    <row r="94" spans="1:15" ht="15.75" x14ac:dyDescent="0.25">
      <c r="A94" s="35" t="s">
        <v>126</v>
      </c>
      <c r="B94" s="56">
        <v>23788982</v>
      </c>
      <c r="C94" s="56">
        <v>3014283</v>
      </c>
      <c r="D94" s="56">
        <v>6040490</v>
      </c>
      <c r="E94" s="56">
        <v>0</v>
      </c>
      <c r="F94" s="56">
        <v>0</v>
      </c>
      <c r="G94" s="56">
        <v>6109000</v>
      </c>
      <c r="H94" s="56">
        <v>29176</v>
      </c>
      <c r="I94" s="56">
        <v>774569</v>
      </c>
      <c r="J94" s="56">
        <v>1767015</v>
      </c>
      <c r="K94" s="56">
        <v>3804930</v>
      </c>
      <c r="L94" s="56">
        <v>821189</v>
      </c>
      <c r="M94" s="56">
        <v>1428330</v>
      </c>
      <c r="N94" s="34" t="str">
        <f t="shared" si="7"/>
        <v>correcto</v>
      </c>
      <c r="O94" s="62">
        <f t="shared" si="8"/>
        <v>0</v>
      </c>
    </row>
    <row r="95" spans="1:15" ht="15.75" x14ac:dyDescent="0.25">
      <c r="A95" s="35" t="s">
        <v>127</v>
      </c>
      <c r="B95" s="56">
        <v>82398427</v>
      </c>
      <c r="C95" s="56">
        <v>15130568</v>
      </c>
      <c r="D95" s="56">
        <v>4508691</v>
      </c>
      <c r="E95" s="56">
        <v>0</v>
      </c>
      <c r="F95" s="56">
        <v>0</v>
      </c>
      <c r="G95" s="56">
        <v>30546000</v>
      </c>
      <c r="H95" s="56">
        <v>329133</v>
      </c>
      <c r="I95" s="56">
        <v>133546</v>
      </c>
      <c r="J95" s="56">
        <v>6932136</v>
      </c>
      <c r="K95" s="56">
        <v>10810563</v>
      </c>
      <c r="L95" s="56">
        <v>3664008</v>
      </c>
      <c r="M95" s="56">
        <v>10343782</v>
      </c>
      <c r="N95" s="34" t="str">
        <f t="shared" si="7"/>
        <v>correcto</v>
      </c>
      <c r="O95" s="62">
        <f t="shared" si="8"/>
        <v>0</v>
      </c>
    </row>
    <row r="96" spans="1:15" ht="15.75" x14ac:dyDescent="0.25">
      <c r="A96" s="35" t="s">
        <v>128</v>
      </c>
      <c r="B96" s="56">
        <v>18581045</v>
      </c>
      <c r="C96" s="56">
        <v>2878843</v>
      </c>
      <c r="D96" s="56">
        <v>5335818</v>
      </c>
      <c r="E96" s="56">
        <v>0</v>
      </c>
      <c r="F96" s="56">
        <v>0</v>
      </c>
      <c r="G96" s="56">
        <v>1722000</v>
      </c>
      <c r="H96" s="56">
        <v>66575</v>
      </c>
      <c r="I96" s="56">
        <v>267093</v>
      </c>
      <c r="J96" s="56">
        <v>2038864</v>
      </c>
      <c r="K96" s="56">
        <v>3770994</v>
      </c>
      <c r="L96" s="56">
        <v>1088601</v>
      </c>
      <c r="M96" s="56">
        <v>1412257</v>
      </c>
      <c r="N96" s="34" t="str">
        <f t="shared" si="7"/>
        <v>correcto</v>
      </c>
      <c r="O96" s="62">
        <f t="shared" si="8"/>
        <v>0</v>
      </c>
    </row>
    <row r="97" spans="1:15" ht="15.75" x14ac:dyDescent="0.25">
      <c r="A97" s="35" t="s">
        <v>129</v>
      </c>
      <c r="B97" s="56">
        <v>21630255</v>
      </c>
      <c r="C97" s="56">
        <v>1686526</v>
      </c>
      <c r="D97" s="56">
        <v>5800901</v>
      </c>
      <c r="E97" s="56">
        <v>0</v>
      </c>
      <c r="F97" s="56">
        <v>0</v>
      </c>
      <c r="G97" s="56">
        <v>6109000</v>
      </c>
      <c r="H97" s="56">
        <v>43765</v>
      </c>
      <c r="I97" s="56">
        <v>53419</v>
      </c>
      <c r="J97" s="56">
        <v>1767015</v>
      </c>
      <c r="K97" s="56">
        <v>3578768</v>
      </c>
      <c r="L97" s="56">
        <v>1132129</v>
      </c>
      <c r="M97" s="56">
        <v>1458732</v>
      </c>
      <c r="N97" s="34" t="str">
        <f t="shared" si="7"/>
        <v>correcto</v>
      </c>
      <c r="O97" s="62">
        <f t="shared" si="8"/>
        <v>0</v>
      </c>
    </row>
    <row r="98" spans="1:15" ht="15.75" x14ac:dyDescent="0.25">
      <c r="A98" s="35" t="s">
        <v>130</v>
      </c>
      <c r="B98" s="56">
        <v>99639553</v>
      </c>
      <c r="C98" s="56">
        <v>18133469</v>
      </c>
      <c r="D98" s="56">
        <v>6614002</v>
      </c>
      <c r="E98" s="56">
        <v>0</v>
      </c>
      <c r="F98" s="56">
        <v>491658</v>
      </c>
      <c r="G98" s="56">
        <v>1007000</v>
      </c>
      <c r="H98" s="56">
        <v>442424</v>
      </c>
      <c r="I98" s="56">
        <v>3766010</v>
      </c>
      <c r="J98" s="56">
        <v>13320576</v>
      </c>
      <c r="K98" s="76">
        <v>23698395</v>
      </c>
      <c r="L98" s="56">
        <v>5784977</v>
      </c>
      <c r="M98" s="56">
        <v>26381042</v>
      </c>
      <c r="N98" s="34" t="str">
        <f t="shared" si="7"/>
        <v>correcto</v>
      </c>
      <c r="O98" s="62">
        <f t="shared" si="8"/>
        <v>0</v>
      </c>
    </row>
    <row r="99" spans="1:15" ht="15.75" x14ac:dyDescent="0.25">
      <c r="A99" s="35" t="s">
        <v>131</v>
      </c>
      <c r="B99" s="56">
        <v>62153499</v>
      </c>
      <c r="C99" s="56">
        <v>13417350</v>
      </c>
      <c r="D99" s="56">
        <v>11495625</v>
      </c>
      <c r="E99" s="56">
        <v>0</v>
      </c>
      <c r="F99" s="56">
        <v>0</v>
      </c>
      <c r="G99" s="56">
        <v>6109000</v>
      </c>
      <c r="H99" s="56">
        <v>192812</v>
      </c>
      <c r="I99" s="56">
        <v>320511</v>
      </c>
      <c r="J99" s="56">
        <v>6524364</v>
      </c>
      <c r="K99" s="56">
        <v>15538786</v>
      </c>
      <c r="L99" s="56">
        <v>3695039</v>
      </c>
      <c r="M99" s="56">
        <v>4860012</v>
      </c>
      <c r="N99" s="34" t="str">
        <f t="shared" si="7"/>
        <v>correcto</v>
      </c>
      <c r="O99" s="62">
        <f t="shared" si="8"/>
        <v>0</v>
      </c>
    </row>
    <row r="100" spans="1:15" ht="15.75" x14ac:dyDescent="0.25">
      <c r="A100" s="35" t="s">
        <v>132</v>
      </c>
      <c r="B100" s="56">
        <v>222219133</v>
      </c>
      <c r="C100" s="56">
        <v>6380400</v>
      </c>
      <c r="D100" s="56">
        <v>14836560</v>
      </c>
      <c r="E100" s="56">
        <v>1657</v>
      </c>
      <c r="F100" s="56">
        <v>32150291</v>
      </c>
      <c r="G100" s="56">
        <v>91990000</v>
      </c>
      <c r="H100" s="56">
        <v>3667872</v>
      </c>
      <c r="I100" s="56">
        <v>1415592</v>
      </c>
      <c r="J100" s="56">
        <v>16854606</v>
      </c>
      <c r="K100" s="56">
        <v>37071999</v>
      </c>
      <c r="L100" s="56">
        <v>6979169</v>
      </c>
      <c r="M100" s="56">
        <v>10870987</v>
      </c>
      <c r="N100" s="34" t="str">
        <f t="shared" si="7"/>
        <v>correcto</v>
      </c>
      <c r="O100" s="62">
        <f t="shared" si="8"/>
        <v>0</v>
      </c>
    </row>
    <row r="101" spans="1:15" ht="15.75" x14ac:dyDescent="0.25">
      <c r="A101" s="35" t="s">
        <v>133</v>
      </c>
      <c r="B101" s="56">
        <v>41487973</v>
      </c>
      <c r="C101" s="56">
        <v>15292546</v>
      </c>
      <c r="D101" s="56">
        <v>8387409</v>
      </c>
      <c r="E101" s="56">
        <v>0</v>
      </c>
      <c r="F101" s="56">
        <v>1015276</v>
      </c>
      <c r="G101" s="56">
        <v>18000</v>
      </c>
      <c r="H101" s="56">
        <v>70810</v>
      </c>
      <c r="I101" s="56">
        <v>587604</v>
      </c>
      <c r="J101" s="56">
        <v>3941803</v>
      </c>
      <c r="K101" s="56">
        <v>7764345</v>
      </c>
      <c r="L101" s="56">
        <v>1722976</v>
      </c>
      <c r="M101" s="56">
        <v>2687204</v>
      </c>
      <c r="N101" s="34" t="str">
        <f t="shared" si="7"/>
        <v>correcto</v>
      </c>
      <c r="O101" s="62">
        <f t="shared" si="8"/>
        <v>0</v>
      </c>
    </row>
    <row r="102" spans="1:15" ht="15.75" x14ac:dyDescent="0.25">
      <c r="A102" s="35" t="s">
        <v>134</v>
      </c>
      <c r="B102" s="56">
        <v>59610925</v>
      </c>
      <c r="C102" s="56">
        <v>18669244</v>
      </c>
      <c r="D102" s="56">
        <v>10966804</v>
      </c>
      <c r="E102" s="56">
        <v>87</v>
      </c>
      <c r="F102" s="56">
        <v>0</v>
      </c>
      <c r="G102" s="56">
        <v>137000</v>
      </c>
      <c r="H102" s="56">
        <v>261002</v>
      </c>
      <c r="I102" s="56">
        <v>1308755</v>
      </c>
      <c r="J102" s="56">
        <v>7068061</v>
      </c>
      <c r="K102" s="56">
        <v>10714654</v>
      </c>
      <c r="L102" s="56">
        <v>4341491</v>
      </c>
      <c r="M102" s="56">
        <v>6143827</v>
      </c>
      <c r="N102" s="34" t="str">
        <f t="shared" si="7"/>
        <v>correcto</v>
      </c>
      <c r="O102" s="62">
        <f t="shared" si="8"/>
        <v>0</v>
      </c>
    </row>
    <row r="103" spans="1:15" ht="15.75" x14ac:dyDescent="0.25">
      <c r="A103" s="35" t="s">
        <v>135</v>
      </c>
      <c r="B103" s="56">
        <v>30115394</v>
      </c>
      <c r="C103" s="56">
        <v>6590527</v>
      </c>
      <c r="D103" s="56">
        <v>7245629</v>
      </c>
      <c r="E103" s="56">
        <v>0</v>
      </c>
      <c r="F103" s="56">
        <v>0</v>
      </c>
      <c r="G103" s="56">
        <v>6109000</v>
      </c>
      <c r="H103" s="56">
        <v>51059</v>
      </c>
      <c r="I103" s="56">
        <v>133546</v>
      </c>
      <c r="J103" s="56">
        <v>2038864</v>
      </c>
      <c r="K103" s="56">
        <v>5184482</v>
      </c>
      <c r="L103" s="56">
        <v>958019</v>
      </c>
      <c r="M103" s="56">
        <v>1804268</v>
      </c>
      <c r="N103" s="34" t="str">
        <f t="shared" si="7"/>
        <v>correcto</v>
      </c>
      <c r="O103" s="62">
        <f t="shared" si="8"/>
        <v>0</v>
      </c>
    </row>
    <row r="104" spans="1:15" ht="15.75" x14ac:dyDescent="0.25">
      <c r="A104" s="35" t="s">
        <v>136</v>
      </c>
      <c r="B104" s="56">
        <v>144874039</v>
      </c>
      <c r="C104" s="56">
        <v>41497485</v>
      </c>
      <c r="D104" s="56">
        <v>6173233</v>
      </c>
      <c r="E104" s="56">
        <v>0</v>
      </c>
      <c r="F104" s="56">
        <v>0</v>
      </c>
      <c r="G104" s="56">
        <v>24437000</v>
      </c>
      <c r="H104" s="56">
        <v>749361</v>
      </c>
      <c r="I104" s="56">
        <v>6650614</v>
      </c>
      <c r="J104" s="56">
        <v>13728348</v>
      </c>
      <c r="K104" s="56">
        <v>26690037</v>
      </c>
      <c r="L104" s="56">
        <v>7271573</v>
      </c>
      <c r="M104" s="56">
        <v>17676388</v>
      </c>
      <c r="N104" s="34" t="str">
        <f t="shared" si="7"/>
        <v>correcto</v>
      </c>
      <c r="O104" s="62">
        <f t="shared" si="8"/>
        <v>0</v>
      </c>
    </row>
    <row r="105" spans="1:15" ht="15.75" x14ac:dyDescent="0.25">
      <c r="A105" s="35" t="s">
        <v>137</v>
      </c>
      <c r="B105" s="56">
        <v>9732169</v>
      </c>
      <c r="C105" s="56">
        <v>3212582</v>
      </c>
      <c r="D105" s="76">
        <v>4590318</v>
      </c>
      <c r="E105" s="56">
        <v>0</v>
      </c>
      <c r="F105" s="56">
        <v>0</v>
      </c>
      <c r="G105" s="56">
        <v>3000</v>
      </c>
      <c r="H105" s="56">
        <v>7294</v>
      </c>
      <c r="I105" s="56">
        <v>0</v>
      </c>
      <c r="J105" s="56">
        <v>407773</v>
      </c>
      <c r="K105" s="56">
        <v>754792</v>
      </c>
      <c r="L105" s="56">
        <v>155574</v>
      </c>
      <c r="M105" s="56">
        <v>600836</v>
      </c>
      <c r="N105" s="34" t="str">
        <f t="shared" si="7"/>
        <v>correcto</v>
      </c>
      <c r="O105" s="62">
        <f>+SUM(C105:M105)-B105</f>
        <v>0</v>
      </c>
    </row>
    <row r="106" spans="1:15" ht="15.75" x14ac:dyDescent="0.25">
      <c r="A106" s="35" t="s">
        <v>138</v>
      </c>
      <c r="B106" s="56">
        <v>60375150</v>
      </c>
      <c r="C106" s="56">
        <v>1743042</v>
      </c>
      <c r="D106" s="56">
        <v>3431982</v>
      </c>
      <c r="E106" s="56">
        <v>0</v>
      </c>
      <c r="F106" s="56">
        <v>11087</v>
      </c>
      <c r="G106" s="56">
        <v>30546000</v>
      </c>
      <c r="H106" s="56">
        <v>428437</v>
      </c>
      <c r="I106" s="56">
        <v>2350417</v>
      </c>
      <c r="J106" s="56">
        <v>6932136</v>
      </c>
      <c r="K106" s="56">
        <v>8133294</v>
      </c>
      <c r="L106" s="56">
        <v>2159506</v>
      </c>
      <c r="M106" s="56">
        <v>4639249</v>
      </c>
      <c r="N106" s="34" t="str">
        <f t="shared" si="7"/>
        <v>correcto</v>
      </c>
      <c r="O106" s="62">
        <f t="shared" si="8"/>
        <v>0</v>
      </c>
    </row>
    <row r="107" spans="1:15" ht="15.75" x14ac:dyDescent="0.25">
      <c r="A107" s="35" t="s">
        <v>139</v>
      </c>
      <c r="B107" s="56">
        <v>47315474</v>
      </c>
      <c r="C107" s="56">
        <v>19603060</v>
      </c>
      <c r="D107" s="56">
        <v>8507154</v>
      </c>
      <c r="E107" s="56">
        <v>0</v>
      </c>
      <c r="F107" s="56">
        <v>0</v>
      </c>
      <c r="G107" s="56">
        <v>6000</v>
      </c>
      <c r="H107" s="56">
        <v>51059</v>
      </c>
      <c r="I107" s="56">
        <v>53419</v>
      </c>
      <c r="J107" s="56">
        <v>3398106</v>
      </c>
      <c r="K107" s="56">
        <v>9725038</v>
      </c>
      <c r="L107" s="56">
        <v>1891047</v>
      </c>
      <c r="M107" s="56">
        <v>4080591</v>
      </c>
      <c r="N107" s="34" t="str">
        <f t="shared" si="7"/>
        <v>correcto</v>
      </c>
      <c r="O107" s="62">
        <f t="shared" si="8"/>
        <v>0</v>
      </c>
    </row>
    <row r="108" spans="1:15" ht="15.75" x14ac:dyDescent="0.25">
      <c r="A108" s="35" t="s">
        <v>140</v>
      </c>
      <c r="B108" s="56">
        <v>359501324</v>
      </c>
      <c r="C108" s="56">
        <v>16746157</v>
      </c>
      <c r="D108" s="56">
        <v>1329387</v>
      </c>
      <c r="E108" s="56">
        <v>20050</v>
      </c>
      <c r="F108" s="56">
        <v>0</v>
      </c>
      <c r="G108" s="56">
        <v>325648000</v>
      </c>
      <c r="H108" s="56">
        <v>1219095</v>
      </c>
      <c r="I108" s="56">
        <v>694441</v>
      </c>
      <c r="J108" s="56">
        <v>2854409</v>
      </c>
      <c r="K108" s="56">
        <v>6737709</v>
      </c>
      <c r="L108" s="56">
        <v>1437030</v>
      </c>
      <c r="M108" s="56">
        <v>2815046</v>
      </c>
      <c r="N108" s="34" t="str">
        <f t="shared" si="7"/>
        <v>correcto</v>
      </c>
      <c r="O108" s="62">
        <f t="shared" si="8"/>
        <v>0</v>
      </c>
    </row>
    <row r="109" spans="1:15" ht="15.75" x14ac:dyDescent="0.25">
      <c r="A109" s="35" t="s">
        <v>141</v>
      </c>
      <c r="B109" s="56">
        <v>21870387</v>
      </c>
      <c r="C109" s="56">
        <v>2651021</v>
      </c>
      <c r="D109" s="56">
        <v>8645745</v>
      </c>
      <c r="E109" s="56">
        <v>0</v>
      </c>
      <c r="F109" s="56">
        <v>0</v>
      </c>
      <c r="G109" s="56">
        <v>11000</v>
      </c>
      <c r="H109" s="56">
        <v>40102</v>
      </c>
      <c r="I109" s="56">
        <v>267093</v>
      </c>
      <c r="J109" s="56">
        <v>2174788</v>
      </c>
      <c r="K109" s="56">
        <v>5352795</v>
      </c>
      <c r="L109" s="56">
        <v>1051322</v>
      </c>
      <c r="M109" s="56">
        <v>1676521</v>
      </c>
      <c r="N109" s="34" t="str">
        <f t="shared" si="7"/>
        <v>correcto</v>
      </c>
      <c r="O109" s="62">
        <f t="shared" si="8"/>
        <v>0</v>
      </c>
    </row>
    <row r="110" spans="1:15" ht="15.75" x14ac:dyDescent="0.25">
      <c r="A110" s="35" t="s">
        <v>142</v>
      </c>
      <c r="B110" s="56">
        <v>33816275</v>
      </c>
      <c r="C110" s="56">
        <v>13919483</v>
      </c>
      <c r="D110" s="56">
        <v>7725896</v>
      </c>
      <c r="E110" s="56">
        <v>0</v>
      </c>
      <c r="F110" s="56">
        <v>0</v>
      </c>
      <c r="G110" s="56">
        <v>165000</v>
      </c>
      <c r="H110" s="56">
        <v>36470</v>
      </c>
      <c r="I110" s="56">
        <v>507476</v>
      </c>
      <c r="J110" s="56">
        <v>2310712</v>
      </c>
      <c r="K110" s="56">
        <v>6217459</v>
      </c>
      <c r="L110" s="56">
        <v>1076105</v>
      </c>
      <c r="M110" s="56">
        <v>1857674</v>
      </c>
      <c r="N110" s="34" t="str">
        <f t="shared" si="7"/>
        <v>correcto</v>
      </c>
      <c r="O110" s="62">
        <f t="shared" si="8"/>
        <v>0</v>
      </c>
    </row>
    <row r="111" spans="1:15" ht="15.75" x14ac:dyDescent="0.25">
      <c r="A111" s="35" t="s">
        <v>143</v>
      </c>
      <c r="B111" s="56">
        <v>53193884</v>
      </c>
      <c r="C111" s="56">
        <v>21475093</v>
      </c>
      <c r="D111" s="56">
        <v>6773780</v>
      </c>
      <c r="E111" s="56">
        <v>0</v>
      </c>
      <c r="F111" s="56">
        <v>0</v>
      </c>
      <c r="G111" s="56">
        <v>6109000</v>
      </c>
      <c r="H111" s="56">
        <v>120802</v>
      </c>
      <c r="I111" s="56">
        <v>1041662</v>
      </c>
      <c r="J111" s="56">
        <v>4485500</v>
      </c>
      <c r="K111" s="56">
        <v>8223124</v>
      </c>
      <c r="L111" s="56">
        <v>2021629</v>
      </c>
      <c r="M111" s="56">
        <v>2943294</v>
      </c>
      <c r="N111" s="34" t="str">
        <f t="shared" si="7"/>
        <v>correcto</v>
      </c>
      <c r="O111" s="62">
        <f t="shared" si="8"/>
        <v>0</v>
      </c>
    </row>
    <row r="112" spans="1:15" ht="15.75" x14ac:dyDescent="0.25">
      <c r="A112" s="35" t="s">
        <v>144</v>
      </c>
      <c r="B112" s="56">
        <v>14992265</v>
      </c>
      <c r="C112" s="56">
        <v>3928603</v>
      </c>
      <c r="D112" s="56">
        <v>3593803</v>
      </c>
      <c r="E112" s="56">
        <v>0</v>
      </c>
      <c r="F112" s="56">
        <v>0</v>
      </c>
      <c r="G112" s="56">
        <v>8000</v>
      </c>
      <c r="H112" s="56">
        <v>21882</v>
      </c>
      <c r="I112" s="56">
        <v>106837</v>
      </c>
      <c r="J112" s="56">
        <v>1359242</v>
      </c>
      <c r="K112" s="56">
        <v>3429098</v>
      </c>
      <c r="L112" s="56">
        <v>1026330</v>
      </c>
      <c r="M112" s="56">
        <v>1518470</v>
      </c>
      <c r="N112" s="34" t="str">
        <f t="shared" si="7"/>
        <v>correcto</v>
      </c>
      <c r="O112" s="62">
        <f t="shared" si="8"/>
        <v>0</v>
      </c>
    </row>
    <row r="113" spans="1:15" ht="15.75" x14ac:dyDescent="0.25">
      <c r="A113" s="35" t="s">
        <v>145</v>
      </c>
      <c r="B113" s="76">
        <v>33922907</v>
      </c>
      <c r="C113" s="56">
        <v>7889528</v>
      </c>
      <c r="D113" s="56">
        <v>6304952</v>
      </c>
      <c r="E113" s="56">
        <v>0</v>
      </c>
      <c r="F113" s="56">
        <v>1646248</v>
      </c>
      <c r="G113" s="56">
        <v>1631000</v>
      </c>
      <c r="H113" s="56">
        <v>97854</v>
      </c>
      <c r="I113" s="56">
        <v>186965</v>
      </c>
      <c r="J113" s="56">
        <v>3534030</v>
      </c>
      <c r="K113" s="56">
        <v>7919021</v>
      </c>
      <c r="L113" s="56">
        <v>1524084</v>
      </c>
      <c r="M113" s="56">
        <v>3189225</v>
      </c>
      <c r="N113" s="34" t="str">
        <f t="shared" si="7"/>
        <v>correcto</v>
      </c>
      <c r="O113" s="62">
        <f>+SUM(C113:M113)-B113</f>
        <v>0</v>
      </c>
    </row>
    <row r="114" spans="1:15" ht="15.75" x14ac:dyDescent="0.25">
      <c r="A114" s="35" t="s">
        <v>146</v>
      </c>
      <c r="B114" s="56">
        <v>40825251</v>
      </c>
      <c r="C114" s="56">
        <v>8646043</v>
      </c>
      <c r="D114" s="56">
        <v>7084479</v>
      </c>
      <c r="E114" s="56">
        <v>0</v>
      </c>
      <c r="F114" s="56">
        <v>0</v>
      </c>
      <c r="G114" s="56">
        <v>6109000</v>
      </c>
      <c r="H114" s="56">
        <v>123342</v>
      </c>
      <c r="I114" s="56">
        <v>347221</v>
      </c>
      <c r="J114" s="56">
        <v>4621424</v>
      </c>
      <c r="K114" s="56">
        <v>7853475</v>
      </c>
      <c r="L114" s="56">
        <v>1735682</v>
      </c>
      <c r="M114" s="56">
        <v>4304585</v>
      </c>
      <c r="N114" s="34" t="str">
        <f t="shared" si="7"/>
        <v>correcto</v>
      </c>
      <c r="O114" s="62">
        <f t="shared" si="8"/>
        <v>0</v>
      </c>
    </row>
    <row r="115" spans="1:15" ht="15.75" x14ac:dyDescent="0.25">
      <c r="A115" s="35" t="s">
        <v>147</v>
      </c>
      <c r="B115" s="56">
        <v>63214933</v>
      </c>
      <c r="C115" s="56">
        <v>27955192</v>
      </c>
      <c r="D115" s="56">
        <v>4264139</v>
      </c>
      <c r="E115" s="56">
        <v>0</v>
      </c>
      <c r="F115" s="56">
        <v>0</v>
      </c>
      <c r="G115" s="56">
        <v>6109000</v>
      </c>
      <c r="H115" s="56">
        <v>160878</v>
      </c>
      <c r="I115" s="56">
        <v>1469011</v>
      </c>
      <c r="J115" s="56">
        <v>3941803</v>
      </c>
      <c r="K115" s="56">
        <v>14140567</v>
      </c>
      <c r="L115" s="56">
        <v>2083900</v>
      </c>
      <c r="M115" s="56">
        <v>3090443</v>
      </c>
      <c r="N115" s="34" t="str">
        <f t="shared" si="7"/>
        <v>correcto</v>
      </c>
      <c r="O115" s="62">
        <f t="shared" si="8"/>
        <v>0</v>
      </c>
    </row>
    <row r="116" spans="1:15" ht="15.75" x14ac:dyDescent="0.25">
      <c r="A116" s="35" t="s">
        <v>148</v>
      </c>
      <c r="B116" s="56">
        <v>11606307</v>
      </c>
      <c r="C116" s="56">
        <v>2795571</v>
      </c>
      <c r="D116" s="56">
        <v>1752322</v>
      </c>
      <c r="E116" s="56">
        <v>0</v>
      </c>
      <c r="F116" s="56">
        <v>0</v>
      </c>
      <c r="G116" s="56">
        <v>10000</v>
      </c>
      <c r="H116" s="56">
        <v>14588</v>
      </c>
      <c r="I116" s="56">
        <v>80128</v>
      </c>
      <c r="J116" s="56">
        <v>1495167</v>
      </c>
      <c r="K116" s="56">
        <v>3570394</v>
      </c>
      <c r="L116" s="56">
        <v>789949</v>
      </c>
      <c r="M116" s="56">
        <v>1098188</v>
      </c>
      <c r="N116" s="34" t="str">
        <f t="shared" si="7"/>
        <v>correcto</v>
      </c>
      <c r="O116" s="62">
        <f t="shared" si="8"/>
        <v>0</v>
      </c>
    </row>
    <row r="117" spans="1:15" ht="15.75" x14ac:dyDescent="0.25">
      <c r="A117" s="35" t="s">
        <v>149</v>
      </c>
      <c r="B117" s="56">
        <v>21378328</v>
      </c>
      <c r="C117" s="56">
        <v>6683837</v>
      </c>
      <c r="D117" s="56">
        <v>3503832</v>
      </c>
      <c r="E117" s="56">
        <v>0</v>
      </c>
      <c r="F117" s="56">
        <v>0</v>
      </c>
      <c r="G117" s="56">
        <v>21000</v>
      </c>
      <c r="H117" s="56">
        <v>54665</v>
      </c>
      <c r="I117" s="56">
        <v>186965</v>
      </c>
      <c r="J117" s="56">
        <v>2446636</v>
      </c>
      <c r="K117" s="56">
        <v>5001221</v>
      </c>
      <c r="L117" s="56">
        <v>1461812</v>
      </c>
      <c r="M117" s="56">
        <v>2018360</v>
      </c>
      <c r="N117" s="34" t="str">
        <f t="shared" si="7"/>
        <v>correcto</v>
      </c>
      <c r="O117" s="62">
        <f t="shared" si="8"/>
        <v>0</v>
      </c>
    </row>
    <row r="118" spans="1:15" ht="15.75" x14ac:dyDescent="0.25">
      <c r="A118" s="35" t="s">
        <v>150</v>
      </c>
      <c r="B118" s="56">
        <v>31939351</v>
      </c>
      <c r="C118" s="56">
        <v>8229257</v>
      </c>
      <c r="D118" s="56">
        <v>2799483</v>
      </c>
      <c r="E118" s="56">
        <v>0</v>
      </c>
      <c r="F118" s="56">
        <v>0</v>
      </c>
      <c r="G118" s="56">
        <v>6109000</v>
      </c>
      <c r="H118" s="56">
        <v>109411</v>
      </c>
      <c r="I118" s="56">
        <v>2029906</v>
      </c>
      <c r="J118" s="56">
        <v>3262182</v>
      </c>
      <c r="K118" s="56">
        <v>6071031</v>
      </c>
      <c r="L118" s="56">
        <v>1492843</v>
      </c>
      <c r="M118" s="56">
        <v>1836238</v>
      </c>
      <c r="N118" s="34" t="str">
        <f t="shared" si="7"/>
        <v>correcto</v>
      </c>
      <c r="O118" s="62">
        <f t="shared" si="8"/>
        <v>0</v>
      </c>
    </row>
    <row r="119" spans="1:15" ht="15.75" x14ac:dyDescent="0.25">
      <c r="A119" s="35" t="s">
        <v>151</v>
      </c>
      <c r="B119" s="56">
        <v>22158255</v>
      </c>
      <c r="C119" s="56">
        <v>10017516</v>
      </c>
      <c r="D119" s="56">
        <v>4057575</v>
      </c>
      <c r="E119" s="56">
        <v>0</v>
      </c>
      <c r="F119" s="56">
        <v>95696</v>
      </c>
      <c r="G119" s="56">
        <v>8000</v>
      </c>
      <c r="H119" s="56">
        <v>36470</v>
      </c>
      <c r="I119" s="56">
        <v>106837</v>
      </c>
      <c r="J119" s="56">
        <v>1767015</v>
      </c>
      <c r="K119" s="56">
        <v>4023214</v>
      </c>
      <c r="L119" s="56">
        <v>989050</v>
      </c>
      <c r="M119" s="56">
        <v>1056882</v>
      </c>
      <c r="N119" s="34" t="str">
        <f t="shared" si="7"/>
        <v>correcto</v>
      </c>
      <c r="O119" s="62">
        <f t="shared" si="8"/>
        <v>0</v>
      </c>
    </row>
    <row r="120" spans="1:15" ht="15.75" x14ac:dyDescent="0.25">
      <c r="A120" s="35" t="s">
        <v>152</v>
      </c>
      <c r="B120" s="56">
        <v>94990986</v>
      </c>
      <c r="C120" s="56">
        <v>15858678</v>
      </c>
      <c r="D120" s="56">
        <v>1097822</v>
      </c>
      <c r="E120" s="56">
        <v>9153</v>
      </c>
      <c r="F120" s="56">
        <v>64895</v>
      </c>
      <c r="G120" s="56">
        <v>12219000</v>
      </c>
      <c r="H120" s="56">
        <v>1208151</v>
      </c>
      <c r="I120" s="56">
        <v>2243580</v>
      </c>
      <c r="J120" s="56">
        <v>14136121</v>
      </c>
      <c r="K120" s="56">
        <v>25385078</v>
      </c>
      <c r="L120" s="56">
        <v>5182262</v>
      </c>
      <c r="M120" s="56">
        <v>17586246</v>
      </c>
      <c r="N120" s="34" t="str">
        <f t="shared" si="7"/>
        <v>correcto</v>
      </c>
      <c r="O120" s="62">
        <f t="shared" si="8"/>
        <v>0</v>
      </c>
    </row>
    <row r="121" spans="1:15" ht="15.75" x14ac:dyDescent="0.25">
      <c r="A121" s="35" t="s">
        <v>153</v>
      </c>
      <c r="B121" s="56">
        <v>84839475</v>
      </c>
      <c r="C121" s="56">
        <v>47095462</v>
      </c>
      <c r="D121" s="56">
        <v>1399237</v>
      </c>
      <c r="E121" s="56">
        <v>9851</v>
      </c>
      <c r="F121" s="56">
        <v>221699</v>
      </c>
      <c r="G121" s="56">
        <v>6109000</v>
      </c>
      <c r="H121" s="56">
        <v>269799</v>
      </c>
      <c r="I121" s="56">
        <v>1949778</v>
      </c>
      <c r="J121" s="56">
        <v>6388439</v>
      </c>
      <c r="K121" s="56">
        <v>12136167</v>
      </c>
      <c r="L121" s="56">
        <v>2600399</v>
      </c>
      <c r="M121" s="56">
        <v>6659644</v>
      </c>
      <c r="N121" s="34" t="str">
        <f t="shared" si="7"/>
        <v>correcto</v>
      </c>
      <c r="O121" s="62">
        <f t="shared" si="8"/>
        <v>0</v>
      </c>
    </row>
    <row r="122" spans="1:15" ht="15.75" x14ac:dyDescent="0.25">
      <c r="A122" s="35" t="s">
        <v>154</v>
      </c>
      <c r="B122" s="56">
        <v>17950233</v>
      </c>
      <c r="C122" s="56">
        <v>182376</v>
      </c>
      <c r="D122" s="56">
        <v>2121086</v>
      </c>
      <c r="E122" s="56">
        <v>0</v>
      </c>
      <c r="F122" s="56">
        <v>0</v>
      </c>
      <c r="G122" s="56">
        <v>525000</v>
      </c>
      <c r="H122" s="56">
        <v>167764</v>
      </c>
      <c r="I122" s="56">
        <v>347221</v>
      </c>
      <c r="J122" s="56">
        <v>3669955</v>
      </c>
      <c r="K122" s="56">
        <v>4075246</v>
      </c>
      <c r="L122" s="56">
        <v>1506177</v>
      </c>
      <c r="M122" s="56">
        <v>5355408</v>
      </c>
      <c r="N122" s="34" t="str">
        <f t="shared" si="7"/>
        <v>correcto</v>
      </c>
      <c r="O122" s="62">
        <f t="shared" si="8"/>
        <v>0</v>
      </c>
    </row>
    <row r="123" spans="1:15" ht="15.75" x14ac:dyDescent="0.25">
      <c r="A123" s="35" t="s">
        <v>155</v>
      </c>
      <c r="B123" s="56">
        <v>18435962</v>
      </c>
      <c r="C123" s="56">
        <v>2603661</v>
      </c>
      <c r="D123" s="56">
        <v>4208180</v>
      </c>
      <c r="E123" s="56">
        <v>0</v>
      </c>
      <c r="F123" s="56">
        <v>0</v>
      </c>
      <c r="G123" s="56">
        <v>6109000</v>
      </c>
      <c r="H123" s="56">
        <v>29176</v>
      </c>
      <c r="I123" s="56">
        <v>267093</v>
      </c>
      <c r="J123" s="56">
        <v>1087394</v>
      </c>
      <c r="K123" s="56">
        <v>2057640</v>
      </c>
      <c r="L123" s="56">
        <v>752670</v>
      </c>
      <c r="M123" s="56">
        <v>1321148</v>
      </c>
      <c r="N123" s="34" t="str">
        <f t="shared" si="7"/>
        <v>correcto</v>
      </c>
      <c r="O123" s="62">
        <f t="shared" si="8"/>
        <v>0</v>
      </c>
    </row>
    <row r="124" spans="1:15" ht="15.75" x14ac:dyDescent="0.25">
      <c r="A124" s="35" t="s">
        <v>156</v>
      </c>
      <c r="B124" s="56">
        <v>131410721</v>
      </c>
      <c r="C124" s="56">
        <v>20107509</v>
      </c>
      <c r="D124" s="56">
        <v>13139734</v>
      </c>
      <c r="E124" s="56">
        <v>0</v>
      </c>
      <c r="F124" s="56">
        <v>3138326</v>
      </c>
      <c r="G124" s="56">
        <v>24437000</v>
      </c>
      <c r="H124" s="56">
        <v>976240</v>
      </c>
      <c r="I124" s="56">
        <v>3151696</v>
      </c>
      <c r="J124" s="56">
        <v>16990530</v>
      </c>
      <c r="K124" s="56">
        <v>32045928</v>
      </c>
      <c r="L124" s="56">
        <v>7899700</v>
      </c>
      <c r="M124" s="56">
        <v>9524058</v>
      </c>
      <c r="N124" s="34" t="str">
        <f t="shared" si="7"/>
        <v>correcto</v>
      </c>
      <c r="O124" s="62">
        <f t="shared" si="8"/>
        <v>0</v>
      </c>
    </row>
    <row r="125" spans="1:15" ht="15.75" x14ac:dyDescent="0.25">
      <c r="A125" s="35" t="s">
        <v>157</v>
      </c>
      <c r="B125" s="56">
        <v>14358338</v>
      </c>
      <c r="C125" s="56">
        <v>2456460</v>
      </c>
      <c r="D125" s="56">
        <v>6575278</v>
      </c>
      <c r="E125" s="56">
        <v>0</v>
      </c>
      <c r="F125" s="56">
        <v>0</v>
      </c>
      <c r="G125" s="56">
        <v>3000</v>
      </c>
      <c r="H125" s="56">
        <v>14588</v>
      </c>
      <c r="I125" s="56">
        <v>80128</v>
      </c>
      <c r="J125" s="56">
        <v>1087394</v>
      </c>
      <c r="K125" s="56">
        <v>2245210</v>
      </c>
      <c r="L125" s="56">
        <v>758918</v>
      </c>
      <c r="M125" s="56">
        <v>1137362</v>
      </c>
      <c r="N125" s="34" t="str">
        <f t="shared" si="7"/>
        <v>correcto</v>
      </c>
      <c r="O125" s="62">
        <f t="shared" si="8"/>
        <v>0</v>
      </c>
    </row>
    <row r="126" spans="1:15" ht="15.75" x14ac:dyDescent="0.25">
      <c r="A126" s="35" t="s">
        <v>158</v>
      </c>
      <c r="B126" s="56">
        <v>3351540</v>
      </c>
      <c r="C126" s="56">
        <v>558146</v>
      </c>
      <c r="D126" s="56">
        <v>2251733</v>
      </c>
      <c r="E126" s="56">
        <v>0</v>
      </c>
      <c r="F126" s="56">
        <v>0</v>
      </c>
      <c r="G126" s="56">
        <v>3000</v>
      </c>
      <c r="H126" s="56">
        <v>3524</v>
      </c>
      <c r="I126" s="56">
        <v>0</v>
      </c>
      <c r="J126" s="56">
        <v>135924</v>
      </c>
      <c r="K126" s="56">
        <v>143888</v>
      </c>
      <c r="L126" s="56">
        <v>12496</v>
      </c>
      <c r="M126" s="56">
        <v>242829</v>
      </c>
      <c r="N126" s="34" t="str">
        <f t="shared" si="7"/>
        <v>correcto</v>
      </c>
      <c r="O126" s="62">
        <f t="shared" si="8"/>
        <v>0</v>
      </c>
    </row>
    <row r="127" spans="1:15" ht="15.75" x14ac:dyDescent="0.25">
      <c r="A127" s="35" t="s">
        <v>159</v>
      </c>
      <c r="B127" s="56">
        <v>28504331</v>
      </c>
      <c r="C127" s="56">
        <v>8590729</v>
      </c>
      <c r="D127" s="56">
        <v>7662641</v>
      </c>
      <c r="E127" s="56">
        <v>0</v>
      </c>
      <c r="F127" s="76">
        <v>469894</v>
      </c>
      <c r="G127" s="56">
        <v>1847000</v>
      </c>
      <c r="H127" s="56">
        <v>111077</v>
      </c>
      <c r="I127" s="56">
        <v>454058</v>
      </c>
      <c r="J127" s="56">
        <v>1902939</v>
      </c>
      <c r="K127" s="56">
        <v>5171881</v>
      </c>
      <c r="L127" s="56">
        <v>864717</v>
      </c>
      <c r="M127" s="56">
        <v>1429395</v>
      </c>
      <c r="N127" s="34" t="str">
        <f t="shared" si="7"/>
        <v>correcto</v>
      </c>
      <c r="O127" s="62">
        <f t="shared" si="8"/>
        <v>0</v>
      </c>
    </row>
    <row r="128" spans="1:15" ht="15.75" x14ac:dyDescent="0.25">
      <c r="A128" s="35" t="s">
        <v>160</v>
      </c>
      <c r="B128" s="56">
        <v>60540055</v>
      </c>
      <c r="C128" s="56">
        <v>14643329</v>
      </c>
      <c r="D128" s="56">
        <v>13383474</v>
      </c>
      <c r="E128" s="56">
        <v>0</v>
      </c>
      <c r="F128" s="56">
        <v>0</v>
      </c>
      <c r="G128" s="56">
        <v>6109000</v>
      </c>
      <c r="H128" s="56">
        <v>152683</v>
      </c>
      <c r="I128" s="56">
        <v>347221</v>
      </c>
      <c r="J128" s="56">
        <v>6524364</v>
      </c>
      <c r="K128" s="56">
        <v>10768083</v>
      </c>
      <c r="L128" s="56">
        <v>3514263</v>
      </c>
      <c r="M128" s="56">
        <v>5097638</v>
      </c>
      <c r="N128" s="34" t="str">
        <f t="shared" si="7"/>
        <v>correcto</v>
      </c>
      <c r="O128" s="62">
        <f t="shared" si="8"/>
        <v>0</v>
      </c>
    </row>
    <row r="129" spans="1:15" ht="15.75" x14ac:dyDescent="0.25">
      <c r="A129" s="35" t="s">
        <v>161</v>
      </c>
      <c r="B129" s="56">
        <v>102633987</v>
      </c>
      <c r="C129" s="56">
        <v>26825019</v>
      </c>
      <c r="D129" s="56">
        <v>9533664</v>
      </c>
      <c r="E129" s="56">
        <v>0</v>
      </c>
      <c r="F129" s="56">
        <v>316212</v>
      </c>
      <c r="G129" s="56">
        <v>18329000</v>
      </c>
      <c r="H129" s="56">
        <v>350329</v>
      </c>
      <c r="I129" s="56">
        <v>1335464</v>
      </c>
      <c r="J129" s="56">
        <v>10873939</v>
      </c>
      <c r="K129" s="56">
        <v>23802973</v>
      </c>
      <c r="L129" s="56">
        <v>4423134</v>
      </c>
      <c r="M129" s="56">
        <v>6844253</v>
      </c>
      <c r="N129" s="34" t="str">
        <f t="shared" si="7"/>
        <v>correcto</v>
      </c>
      <c r="O129" s="62">
        <f t="shared" si="8"/>
        <v>0</v>
      </c>
    </row>
    <row r="130" spans="1:15" ht="15.75" x14ac:dyDescent="0.25">
      <c r="A130" s="35" t="s">
        <v>162</v>
      </c>
      <c r="B130" s="56">
        <v>56663507</v>
      </c>
      <c r="C130" s="56">
        <v>12317500</v>
      </c>
      <c r="D130" s="56">
        <v>10749025</v>
      </c>
      <c r="E130" s="56">
        <v>0</v>
      </c>
      <c r="F130" s="56">
        <v>0</v>
      </c>
      <c r="G130" s="56">
        <v>6109000</v>
      </c>
      <c r="H130" s="56">
        <v>94249</v>
      </c>
      <c r="I130" s="56">
        <v>480767</v>
      </c>
      <c r="J130" s="56">
        <v>5436970</v>
      </c>
      <c r="K130" s="56">
        <v>13022145</v>
      </c>
      <c r="L130" s="56">
        <v>2693701</v>
      </c>
      <c r="M130" s="56">
        <v>5760150</v>
      </c>
      <c r="N130" s="34" t="str">
        <f t="shared" si="7"/>
        <v>correcto</v>
      </c>
      <c r="O130" s="62">
        <f t="shared" si="8"/>
        <v>0</v>
      </c>
    </row>
    <row r="131" spans="1:15" ht="15.75" x14ac:dyDescent="0.25">
      <c r="A131" s="35" t="s">
        <v>163</v>
      </c>
      <c r="B131" s="56">
        <v>67363076</v>
      </c>
      <c r="C131" s="56">
        <v>38081573</v>
      </c>
      <c r="D131" s="56">
        <v>9063789</v>
      </c>
      <c r="E131" s="56">
        <v>262</v>
      </c>
      <c r="F131" s="56">
        <v>985520</v>
      </c>
      <c r="G131" s="56">
        <v>19000</v>
      </c>
      <c r="H131" s="56">
        <v>56522</v>
      </c>
      <c r="I131" s="56">
        <v>347221</v>
      </c>
      <c r="J131" s="56">
        <v>3262182</v>
      </c>
      <c r="K131" s="56">
        <v>10861838</v>
      </c>
      <c r="L131" s="56">
        <v>1667162</v>
      </c>
      <c r="M131" s="56">
        <v>3018007</v>
      </c>
      <c r="N131" s="34" t="str">
        <f>+IF(+SUM(C131:M131)=B131,"correcto","ERROR")</f>
        <v>correcto</v>
      </c>
      <c r="O131" s="62">
        <f t="shared" si="8"/>
        <v>0</v>
      </c>
    </row>
    <row r="132" spans="1:15" ht="15.75" x14ac:dyDescent="0.25">
      <c r="A132" s="35" t="s">
        <v>164</v>
      </c>
      <c r="B132" s="56">
        <v>113650597</v>
      </c>
      <c r="C132" s="56">
        <v>10633586</v>
      </c>
      <c r="D132" s="56">
        <v>1404653</v>
      </c>
      <c r="E132" s="56">
        <v>7497</v>
      </c>
      <c r="F132" s="56">
        <v>6430402</v>
      </c>
      <c r="G132" s="56">
        <v>61090000</v>
      </c>
      <c r="H132" s="56">
        <v>1441598</v>
      </c>
      <c r="I132" s="56">
        <v>587604</v>
      </c>
      <c r="J132" s="56">
        <v>9378773</v>
      </c>
      <c r="K132" s="56">
        <v>14224984</v>
      </c>
      <c r="L132" s="56">
        <v>2793879</v>
      </c>
      <c r="M132" s="56">
        <v>5657621</v>
      </c>
      <c r="N132" s="34" t="str">
        <f>+IF(+SUM(C132:M132)=B132,"correcto","ERROR")</f>
        <v>correcto</v>
      </c>
      <c r="O132" s="62">
        <f t="shared" si="8"/>
        <v>0</v>
      </c>
    </row>
  </sheetData>
  <autoFilter ref="A7:Q132"/>
  <mergeCells count="1">
    <mergeCell ref="B8:M8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workbookViewId="0">
      <pane ySplit="7" topLeftCell="A110" activePane="bottomLeft" state="frozen"/>
      <selection pane="bottomLeft" sqref="A1:A5"/>
    </sheetView>
  </sheetViews>
  <sheetFormatPr baseColWidth="10" defaultColWidth="11.42578125" defaultRowHeight="15" x14ac:dyDescent="0.25"/>
  <cols>
    <col min="1" max="1" width="37.28515625" style="33" customWidth="1"/>
    <col min="2" max="13" width="16.28515625" style="33" customWidth="1"/>
    <col min="14" max="16384" width="11.42578125" style="33"/>
  </cols>
  <sheetData>
    <row r="1" spans="1:14" ht="15.75" x14ac:dyDescent="0.25">
      <c r="A1" s="31" t="s">
        <v>34</v>
      </c>
      <c r="B1" s="32" t="str">
        <f>+IF(+B10+B30=B9,"correcto","ERROR")</f>
        <v>correcto</v>
      </c>
      <c r="C1" s="32" t="str">
        <f t="shared" ref="C1:M1" si="0">+IF(+C10+C30=C9,"correcto","ERROR")</f>
        <v>correcto</v>
      </c>
      <c r="D1" s="32" t="str">
        <f t="shared" si="0"/>
        <v>correcto</v>
      </c>
      <c r="E1" s="32" t="str">
        <f t="shared" si="0"/>
        <v>correcto</v>
      </c>
      <c r="F1" s="32" t="str">
        <f t="shared" si="0"/>
        <v>correcto</v>
      </c>
      <c r="G1" s="32" t="str">
        <f t="shared" si="0"/>
        <v>correcto</v>
      </c>
      <c r="H1" s="32" t="str">
        <f>+IF(+H10+H30=H9,"correcto","ERROR")</f>
        <v>correcto</v>
      </c>
      <c r="I1" s="32" t="str">
        <f t="shared" si="0"/>
        <v>correcto</v>
      </c>
      <c r="J1" s="32" t="str">
        <f t="shared" si="0"/>
        <v>correcto</v>
      </c>
      <c r="K1" s="32" t="str">
        <f t="shared" si="0"/>
        <v>correcto</v>
      </c>
      <c r="L1" s="32" t="str">
        <f t="shared" si="0"/>
        <v>correcto</v>
      </c>
      <c r="M1" s="32" t="str">
        <f t="shared" si="0"/>
        <v>correcto</v>
      </c>
    </row>
    <row r="2" spans="1:14" ht="15.75" x14ac:dyDescent="0.25">
      <c r="A2" s="31" t="s">
        <v>215</v>
      </c>
      <c r="B2" s="32" t="str">
        <f>+IF(+SUM(B11:B29)=B10,"correcto","ERROR")</f>
        <v>correcto</v>
      </c>
      <c r="C2" s="32" t="str">
        <f t="shared" ref="C2:M2" si="1">+IF(+SUM(C11:C29)=C10,"correcto","ERROR")</f>
        <v>correcto</v>
      </c>
      <c r="D2" s="32" t="str">
        <f t="shared" si="1"/>
        <v>correcto</v>
      </c>
      <c r="E2" s="32" t="str">
        <f t="shared" si="1"/>
        <v>correcto</v>
      </c>
      <c r="F2" s="32" t="str">
        <f t="shared" si="1"/>
        <v>correcto</v>
      </c>
      <c r="G2" s="32" t="str">
        <f t="shared" si="1"/>
        <v>correcto</v>
      </c>
      <c r="H2" s="32" t="str">
        <f t="shared" si="1"/>
        <v>correcto</v>
      </c>
      <c r="I2" s="32" t="str">
        <f t="shared" si="1"/>
        <v>correcto</v>
      </c>
      <c r="J2" s="32" t="str">
        <f t="shared" si="1"/>
        <v>correcto</v>
      </c>
      <c r="K2" s="32" t="str">
        <f t="shared" si="1"/>
        <v>correcto</v>
      </c>
      <c r="L2" s="32" t="str">
        <f t="shared" si="1"/>
        <v>correcto</v>
      </c>
      <c r="M2" s="32" t="str">
        <f t="shared" si="1"/>
        <v>correcto</v>
      </c>
    </row>
    <row r="3" spans="1:14" ht="15.75" x14ac:dyDescent="0.25">
      <c r="A3" s="31" t="s">
        <v>172</v>
      </c>
      <c r="B3" s="32" t="str">
        <f>+IF(+SUM(B31:B132)=B30,"correcto","ERROR")</f>
        <v>correcto</v>
      </c>
      <c r="C3" s="32" t="str">
        <f t="shared" ref="C3:M3" si="2">+IF(+SUM(C31:C132)=C30,"correcto","ERROR")</f>
        <v>correcto</v>
      </c>
      <c r="D3" s="32" t="str">
        <f t="shared" si="2"/>
        <v>correcto</v>
      </c>
      <c r="E3" s="32" t="str">
        <f t="shared" si="2"/>
        <v>correcto</v>
      </c>
      <c r="F3" s="32" t="str">
        <f t="shared" si="2"/>
        <v>correcto</v>
      </c>
      <c r="G3" s="32" t="str">
        <f t="shared" si="2"/>
        <v>correcto</v>
      </c>
      <c r="H3" s="32" t="str">
        <f t="shared" si="2"/>
        <v>correcto</v>
      </c>
      <c r="I3" s="32" t="str">
        <f t="shared" si="2"/>
        <v>correcto</v>
      </c>
      <c r="J3" s="32" t="str">
        <f t="shared" si="2"/>
        <v>correcto</v>
      </c>
      <c r="K3" s="32" t="str">
        <f t="shared" si="2"/>
        <v>correcto</v>
      </c>
      <c r="L3" s="32" t="str">
        <f>+IF(+SUM(L31:L132)=L30,"correcto","ERROR")</f>
        <v>correcto</v>
      </c>
      <c r="M3" s="32" t="str">
        <f t="shared" si="2"/>
        <v>correcto</v>
      </c>
    </row>
    <row r="5" spans="1:14" ht="15.75" x14ac:dyDescent="0.25">
      <c r="A5" s="37">
        <v>1976</v>
      </c>
    </row>
    <row r="6" spans="1:14" ht="15.75" thickBot="1" x14ac:dyDescent="0.3"/>
    <row r="7" spans="1:14" ht="61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  <c r="H7" s="36" t="s">
        <v>168</v>
      </c>
      <c r="I7" s="36" t="s">
        <v>6</v>
      </c>
      <c r="J7" s="36" t="s">
        <v>169</v>
      </c>
      <c r="K7" s="36" t="s">
        <v>8</v>
      </c>
      <c r="L7" s="36" t="s">
        <v>9</v>
      </c>
      <c r="M7" s="36" t="s">
        <v>10</v>
      </c>
    </row>
    <row r="8" spans="1:14" ht="15.75" thickTop="1" x14ac:dyDescent="0.25">
      <c r="B8" s="95" t="s">
        <v>170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</row>
    <row r="9" spans="1:14" s="70" customFormat="1" ht="30" customHeight="1" x14ac:dyDescent="0.25">
      <c r="A9" s="15" t="s">
        <v>41</v>
      </c>
      <c r="B9" s="67">
        <v>5298820</v>
      </c>
      <c r="C9" s="67">
        <v>320380</v>
      </c>
      <c r="D9" s="67">
        <v>383800</v>
      </c>
      <c r="E9" s="67">
        <v>13718</v>
      </c>
      <c r="F9" s="67">
        <v>24948</v>
      </c>
      <c r="G9" s="67">
        <v>2686540</v>
      </c>
      <c r="H9" s="67">
        <v>112759</v>
      </c>
      <c r="I9" s="67">
        <v>86236</v>
      </c>
      <c r="J9" s="67">
        <v>647442</v>
      </c>
      <c r="K9" s="67">
        <v>435190</v>
      </c>
      <c r="L9" s="67">
        <v>221518</v>
      </c>
      <c r="M9" s="67">
        <v>366289</v>
      </c>
      <c r="N9" s="68" t="str">
        <f>+IF(+SUM(C9:M9)=B9,"correcto","ERROR")</f>
        <v>correcto</v>
      </c>
    </row>
    <row r="10" spans="1:14" s="70" customFormat="1" ht="30" customHeight="1" x14ac:dyDescent="0.25">
      <c r="A10" s="15" t="s">
        <v>42</v>
      </c>
      <c r="B10" s="67">
        <v>2651929</v>
      </c>
      <c r="C10" s="67">
        <v>7828</v>
      </c>
      <c r="D10" s="67">
        <v>2994</v>
      </c>
      <c r="E10" s="67">
        <v>229</v>
      </c>
      <c r="F10" s="67">
        <v>2924</v>
      </c>
      <c r="G10" s="67">
        <v>1746251</v>
      </c>
      <c r="H10" s="67">
        <v>67466</v>
      </c>
      <c r="I10" s="67">
        <v>38953</v>
      </c>
      <c r="J10" s="67">
        <v>335440</v>
      </c>
      <c r="K10" s="67">
        <v>167332</v>
      </c>
      <c r="L10" s="67">
        <v>110268</v>
      </c>
      <c r="M10" s="67">
        <v>172244</v>
      </c>
      <c r="N10" s="68" t="str">
        <f t="shared" ref="N10:N73" si="3">+IF(+SUM(C10:M10)=B10,"correcto","ERROR")</f>
        <v>correcto</v>
      </c>
    </row>
    <row r="11" spans="1:14" ht="15.75" x14ac:dyDescent="0.25">
      <c r="A11" s="15" t="s">
        <v>43</v>
      </c>
      <c r="B11" s="56">
        <v>48551</v>
      </c>
      <c r="C11" s="56">
        <v>639</v>
      </c>
      <c r="D11" s="56">
        <v>177</v>
      </c>
      <c r="E11" s="56">
        <v>0</v>
      </c>
      <c r="F11" s="56">
        <v>0</v>
      </c>
      <c r="G11" s="56">
        <v>16388</v>
      </c>
      <c r="H11" s="56">
        <v>904</v>
      </c>
      <c r="I11" s="56">
        <v>2651</v>
      </c>
      <c r="J11" s="56">
        <v>10942</v>
      </c>
      <c r="K11" s="56">
        <v>6856</v>
      </c>
      <c r="L11" s="56">
        <v>4944</v>
      </c>
      <c r="M11" s="56">
        <v>5050</v>
      </c>
      <c r="N11" s="34" t="str">
        <f t="shared" si="3"/>
        <v>correcto</v>
      </c>
    </row>
    <row r="12" spans="1:14" ht="15.75" x14ac:dyDescent="0.25">
      <c r="A12" s="15" t="s">
        <v>44</v>
      </c>
      <c r="B12" s="56">
        <v>275652</v>
      </c>
      <c r="C12" s="56">
        <v>131</v>
      </c>
      <c r="D12" s="56">
        <v>6</v>
      </c>
      <c r="E12" s="56">
        <v>0</v>
      </c>
      <c r="F12" s="56">
        <v>0</v>
      </c>
      <c r="G12" s="56">
        <v>188326</v>
      </c>
      <c r="H12" s="56">
        <v>10117</v>
      </c>
      <c r="I12" s="56">
        <v>5192</v>
      </c>
      <c r="J12" s="56">
        <v>25509</v>
      </c>
      <c r="K12" s="56">
        <v>14854</v>
      </c>
      <c r="L12" s="56">
        <v>7222</v>
      </c>
      <c r="M12" s="56">
        <v>24295</v>
      </c>
      <c r="N12" s="34" t="str">
        <f t="shared" si="3"/>
        <v>correcto</v>
      </c>
    </row>
    <row r="13" spans="1:14" ht="15.75" x14ac:dyDescent="0.25">
      <c r="A13" s="15" t="s">
        <v>45</v>
      </c>
      <c r="B13" s="56">
        <v>88260</v>
      </c>
      <c r="C13" s="56">
        <v>803</v>
      </c>
      <c r="D13" s="56">
        <v>235</v>
      </c>
      <c r="E13" s="56">
        <v>0</v>
      </c>
      <c r="F13" s="56">
        <v>32</v>
      </c>
      <c r="G13" s="56">
        <v>69581</v>
      </c>
      <c r="H13" s="56">
        <v>67</v>
      </c>
      <c r="I13" s="56">
        <v>2018</v>
      </c>
      <c r="J13" s="56">
        <v>6798</v>
      </c>
      <c r="K13" s="56">
        <v>2719</v>
      </c>
      <c r="L13" s="56">
        <v>2890</v>
      </c>
      <c r="M13" s="56">
        <v>3117</v>
      </c>
      <c r="N13" s="34" t="str">
        <f t="shared" si="3"/>
        <v>correcto</v>
      </c>
    </row>
    <row r="14" spans="1:14" ht="15.75" x14ac:dyDescent="0.25">
      <c r="A14" s="15" t="s">
        <v>46</v>
      </c>
      <c r="B14" s="56">
        <v>38378</v>
      </c>
      <c r="C14" s="56">
        <v>135</v>
      </c>
      <c r="D14" s="56">
        <v>825</v>
      </c>
      <c r="E14" s="56">
        <v>0</v>
      </c>
      <c r="F14" s="56">
        <v>0</v>
      </c>
      <c r="G14" s="56">
        <v>19612</v>
      </c>
      <c r="H14" s="56">
        <v>536</v>
      </c>
      <c r="I14" s="56">
        <v>936</v>
      </c>
      <c r="J14" s="56">
        <v>7187</v>
      </c>
      <c r="K14" s="56">
        <v>2918</v>
      </c>
      <c r="L14" s="56">
        <v>2526</v>
      </c>
      <c r="M14" s="56">
        <v>3703</v>
      </c>
      <c r="N14" s="34" t="str">
        <f t="shared" si="3"/>
        <v>correcto</v>
      </c>
    </row>
    <row r="15" spans="1:14" ht="15.75" x14ac:dyDescent="0.25">
      <c r="A15" s="15" t="s">
        <v>47</v>
      </c>
      <c r="B15" s="56">
        <v>41082</v>
      </c>
      <c r="C15" s="56">
        <v>2696</v>
      </c>
      <c r="D15" s="56">
        <v>258</v>
      </c>
      <c r="E15" s="56">
        <v>0</v>
      </c>
      <c r="F15" s="56">
        <v>0</v>
      </c>
      <c r="G15" s="56">
        <v>26597</v>
      </c>
      <c r="H15" s="56">
        <v>377</v>
      </c>
      <c r="I15" s="56">
        <v>1147</v>
      </c>
      <c r="J15" s="56">
        <v>4532</v>
      </c>
      <c r="K15" s="56">
        <v>2196</v>
      </c>
      <c r="L15" s="56">
        <v>1795</v>
      </c>
      <c r="M15" s="56">
        <v>1484</v>
      </c>
      <c r="N15" s="34" t="str">
        <f t="shared" si="3"/>
        <v>correcto</v>
      </c>
    </row>
    <row r="16" spans="1:14" ht="15.75" x14ac:dyDescent="0.25">
      <c r="A16" s="15" t="s">
        <v>48</v>
      </c>
      <c r="B16" s="56">
        <v>266945</v>
      </c>
      <c r="C16" s="56">
        <v>0</v>
      </c>
      <c r="D16" s="56">
        <v>0</v>
      </c>
      <c r="E16" s="56">
        <v>0</v>
      </c>
      <c r="F16" s="56">
        <v>205</v>
      </c>
      <c r="G16" s="56">
        <v>196386</v>
      </c>
      <c r="H16" s="56">
        <v>5869</v>
      </c>
      <c r="I16" s="56">
        <v>2927</v>
      </c>
      <c r="J16" s="56">
        <v>24085</v>
      </c>
      <c r="K16" s="56">
        <v>12570</v>
      </c>
      <c r="L16" s="56">
        <v>7762</v>
      </c>
      <c r="M16" s="56">
        <v>17141</v>
      </c>
      <c r="N16" s="34" t="str">
        <f t="shared" si="3"/>
        <v>correcto</v>
      </c>
    </row>
    <row r="17" spans="1:14" ht="15.75" x14ac:dyDescent="0.25">
      <c r="A17" s="15" t="s">
        <v>49</v>
      </c>
      <c r="B17" s="56">
        <v>88142</v>
      </c>
      <c r="C17" s="56">
        <v>558</v>
      </c>
      <c r="D17" s="56">
        <v>244</v>
      </c>
      <c r="E17" s="56">
        <v>0</v>
      </c>
      <c r="F17" s="56">
        <v>162</v>
      </c>
      <c r="G17" s="56">
        <v>47283</v>
      </c>
      <c r="H17" s="56">
        <v>3777</v>
      </c>
      <c r="I17" s="56">
        <v>945</v>
      </c>
      <c r="J17" s="56">
        <v>16833</v>
      </c>
      <c r="K17" s="56">
        <v>5924</v>
      </c>
      <c r="L17" s="56">
        <v>6215</v>
      </c>
      <c r="M17" s="56">
        <v>6201</v>
      </c>
      <c r="N17" s="34" t="str">
        <f t="shared" si="3"/>
        <v>correcto</v>
      </c>
    </row>
    <row r="18" spans="1:14" ht="15.75" x14ac:dyDescent="0.25">
      <c r="A18" s="15" t="s">
        <v>50</v>
      </c>
      <c r="B18" s="56">
        <v>250434</v>
      </c>
      <c r="C18" s="56">
        <v>0</v>
      </c>
      <c r="D18" s="56">
        <v>0</v>
      </c>
      <c r="E18" s="56">
        <v>0</v>
      </c>
      <c r="F18" s="56">
        <v>0</v>
      </c>
      <c r="G18" s="56">
        <v>183222</v>
      </c>
      <c r="H18" s="56">
        <v>459</v>
      </c>
      <c r="I18" s="56">
        <v>1385</v>
      </c>
      <c r="J18" s="56">
        <v>26416</v>
      </c>
      <c r="K18" s="56">
        <v>14858</v>
      </c>
      <c r="L18" s="56">
        <v>8466</v>
      </c>
      <c r="M18" s="56">
        <v>15628</v>
      </c>
      <c r="N18" s="34" t="str">
        <f t="shared" si="3"/>
        <v>correcto</v>
      </c>
    </row>
    <row r="19" spans="1:14" ht="15.75" x14ac:dyDescent="0.25">
      <c r="A19" s="15" t="s">
        <v>51</v>
      </c>
      <c r="B19" s="56">
        <v>132831</v>
      </c>
      <c r="C19" s="56">
        <v>0</v>
      </c>
      <c r="D19" s="56">
        <v>58</v>
      </c>
      <c r="E19" s="56">
        <v>0</v>
      </c>
      <c r="F19" s="56">
        <v>0</v>
      </c>
      <c r="G19" s="56">
        <v>71731</v>
      </c>
      <c r="H19" s="56">
        <v>6900</v>
      </c>
      <c r="I19" s="56">
        <v>3569</v>
      </c>
      <c r="J19" s="56">
        <v>22855</v>
      </c>
      <c r="K19" s="56">
        <v>10446</v>
      </c>
      <c r="L19" s="56">
        <v>8112</v>
      </c>
      <c r="M19" s="56">
        <v>9160</v>
      </c>
      <c r="N19" s="34" t="str">
        <f t="shared" si="3"/>
        <v>correcto</v>
      </c>
    </row>
    <row r="20" spans="1:14" ht="15.75" x14ac:dyDescent="0.25">
      <c r="A20" s="15" t="s">
        <v>52</v>
      </c>
      <c r="B20" s="56">
        <v>280049</v>
      </c>
      <c r="C20" s="56">
        <v>183</v>
      </c>
      <c r="D20" s="56">
        <v>320</v>
      </c>
      <c r="E20" s="56">
        <v>0</v>
      </c>
      <c r="F20" s="56">
        <v>32</v>
      </c>
      <c r="G20" s="56">
        <v>185640</v>
      </c>
      <c r="H20" s="56">
        <v>5655</v>
      </c>
      <c r="I20" s="56">
        <v>2303</v>
      </c>
      <c r="J20" s="56">
        <v>40206</v>
      </c>
      <c r="K20" s="56">
        <v>19712</v>
      </c>
      <c r="L20" s="56">
        <v>12021</v>
      </c>
      <c r="M20" s="56">
        <v>13977</v>
      </c>
      <c r="N20" s="34" t="str">
        <f t="shared" si="3"/>
        <v>correcto</v>
      </c>
    </row>
    <row r="21" spans="1:14" ht="15.75" x14ac:dyDescent="0.25">
      <c r="A21" s="15" t="s">
        <v>53</v>
      </c>
      <c r="B21" s="56">
        <v>55775</v>
      </c>
      <c r="C21" s="56">
        <v>49</v>
      </c>
      <c r="D21" s="56">
        <v>254</v>
      </c>
      <c r="E21" s="56">
        <v>0</v>
      </c>
      <c r="F21" s="56">
        <v>2</v>
      </c>
      <c r="G21" s="56">
        <v>28477</v>
      </c>
      <c r="H21" s="56">
        <v>768</v>
      </c>
      <c r="I21" s="56">
        <v>1128</v>
      </c>
      <c r="J21" s="56">
        <v>13208</v>
      </c>
      <c r="K21" s="56">
        <v>4770</v>
      </c>
      <c r="L21" s="56">
        <v>3924</v>
      </c>
      <c r="M21" s="56">
        <v>3195</v>
      </c>
      <c r="N21" s="34" t="str">
        <f t="shared" si="3"/>
        <v>correcto</v>
      </c>
    </row>
    <row r="22" spans="1:14" ht="15.75" x14ac:dyDescent="0.25">
      <c r="A22" s="15" t="s">
        <v>54</v>
      </c>
      <c r="B22" s="56">
        <v>36753</v>
      </c>
      <c r="C22" s="56">
        <v>346</v>
      </c>
      <c r="D22" s="56">
        <v>574</v>
      </c>
      <c r="E22" s="56">
        <v>0</v>
      </c>
      <c r="F22" s="56">
        <v>140</v>
      </c>
      <c r="G22" s="56">
        <v>15313</v>
      </c>
      <c r="H22" s="56">
        <v>329</v>
      </c>
      <c r="I22" s="56">
        <v>7817</v>
      </c>
      <c r="J22" s="56">
        <v>5568</v>
      </c>
      <c r="K22" s="56">
        <v>2504</v>
      </c>
      <c r="L22" s="56">
        <v>2217</v>
      </c>
      <c r="M22" s="56">
        <v>1945</v>
      </c>
      <c r="N22" s="34" t="str">
        <f t="shared" si="3"/>
        <v>correcto</v>
      </c>
    </row>
    <row r="23" spans="1:14" ht="15.75" x14ac:dyDescent="0.25">
      <c r="A23" s="15" t="s">
        <v>55</v>
      </c>
      <c r="B23" s="56">
        <v>178137</v>
      </c>
      <c r="C23" s="56">
        <v>25</v>
      </c>
      <c r="D23" s="56">
        <v>7</v>
      </c>
      <c r="E23" s="56">
        <v>0</v>
      </c>
      <c r="F23" s="56">
        <v>0</v>
      </c>
      <c r="G23" s="56">
        <v>93223</v>
      </c>
      <c r="H23" s="56">
        <v>7549</v>
      </c>
      <c r="I23" s="56">
        <v>706</v>
      </c>
      <c r="J23" s="56">
        <v>29070</v>
      </c>
      <c r="K23" s="56">
        <v>16588</v>
      </c>
      <c r="L23" s="56">
        <v>9686</v>
      </c>
      <c r="M23" s="56">
        <v>21283</v>
      </c>
      <c r="N23" s="34" t="str">
        <f t="shared" si="3"/>
        <v>correcto</v>
      </c>
    </row>
    <row r="24" spans="1:14" ht="15.75" x14ac:dyDescent="0.25">
      <c r="A24" s="15" t="s">
        <v>56</v>
      </c>
      <c r="B24" s="56">
        <v>153318</v>
      </c>
      <c r="C24" s="56">
        <v>296</v>
      </c>
      <c r="D24" s="56">
        <v>6</v>
      </c>
      <c r="E24" s="56">
        <v>205</v>
      </c>
      <c r="F24" s="56">
        <v>77</v>
      </c>
      <c r="G24" s="56">
        <v>96984</v>
      </c>
      <c r="H24" s="56">
        <v>5125</v>
      </c>
      <c r="I24" s="56">
        <v>183</v>
      </c>
      <c r="J24" s="56">
        <v>23114</v>
      </c>
      <c r="K24" s="56">
        <v>11245</v>
      </c>
      <c r="L24" s="56">
        <v>7055</v>
      </c>
      <c r="M24" s="56">
        <v>9028</v>
      </c>
      <c r="N24" s="34" t="str">
        <f t="shared" si="3"/>
        <v>correcto</v>
      </c>
    </row>
    <row r="25" spans="1:14" ht="15.75" x14ac:dyDescent="0.25">
      <c r="A25" s="15" t="s">
        <v>57</v>
      </c>
      <c r="B25" s="56">
        <v>68416</v>
      </c>
      <c r="C25" s="56">
        <v>351</v>
      </c>
      <c r="D25" s="56">
        <v>1</v>
      </c>
      <c r="E25" s="56">
        <v>21</v>
      </c>
      <c r="F25" s="56">
        <v>265</v>
      </c>
      <c r="G25" s="56">
        <v>46746</v>
      </c>
      <c r="H25" s="56">
        <v>1055</v>
      </c>
      <c r="I25" s="56">
        <v>1092</v>
      </c>
      <c r="J25" s="56">
        <v>8611</v>
      </c>
      <c r="K25" s="56">
        <v>3508</v>
      </c>
      <c r="L25" s="56">
        <v>2496</v>
      </c>
      <c r="M25" s="56">
        <v>4270</v>
      </c>
      <c r="N25" s="34" t="str">
        <f t="shared" si="3"/>
        <v>correcto</v>
      </c>
    </row>
    <row r="26" spans="1:14" ht="15.75" x14ac:dyDescent="0.25">
      <c r="A26" s="15" t="s">
        <v>58</v>
      </c>
      <c r="B26" s="56">
        <v>141546</v>
      </c>
      <c r="C26" s="56">
        <v>82</v>
      </c>
      <c r="D26" s="56">
        <v>10</v>
      </c>
      <c r="E26" s="56">
        <v>0</v>
      </c>
      <c r="F26" s="56">
        <v>0</v>
      </c>
      <c r="G26" s="56">
        <v>90805</v>
      </c>
      <c r="H26" s="56">
        <v>4182</v>
      </c>
      <c r="I26" s="56">
        <v>2284</v>
      </c>
      <c r="J26" s="56">
        <v>19294</v>
      </c>
      <c r="K26" s="56">
        <v>9194</v>
      </c>
      <c r="L26" s="56">
        <v>5915</v>
      </c>
      <c r="M26" s="56">
        <v>9780</v>
      </c>
      <c r="N26" s="34" t="str">
        <f t="shared" si="3"/>
        <v>correcto</v>
      </c>
    </row>
    <row r="27" spans="1:14" ht="15.75" x14ac:dyDescent="0.25">
      <c r="A27" s="15" t="s">
        <v>59</v>
      </c>
      <c r="B27" s="56">
        <v>119239</v>
      </c>
      <c r="C27" s="56">
        <v>1526</v>
      </c>
      <c r="D27" s="56">
        <v>9</v>
      </c>
      <c r="E27" s="56">
        <v>3</v>
      </c>
      <c r="F27" s="56">
        <v>2009</v>
      </c>
      <c r="G27" s="56">
        <v>93223</v>
      </c>
      <c r="H27" s="56">
        <v>652</v>
      </c>
      <c r="I27" s="56">
        <v>1358</v>
      </c>
      <c r="J27" s="56">
        <v>8287</v>
      </c>
      <c r="K27" s="56">
        <v>4359</v>
      </c>
      <c r="L27" s="56">
        <v>3729</v>
      </c>
      <c r="M27" s="56">
        <v>4084</v>
      </c>
      <c r="N27" s="34" t="str">
        <f t="shared" si="3"/>
        <v>correcto</v>
      </c>
    </row>
    <row r="28" spans="1:14" ht="15.75" x14ac:dyDescent="0.25">
      <c r="A28" s="15" t="s">
        <v>60</v>
      </c>
      <c r="B28" s="56">
        <v>144771</v>
      </c>
      <c r="C28" s="56">
        <v>0</v>
      </c>
      <c r="D28" s="56">
        <v>10</v>
      </c>
      <c r="E28" s="56">
        <v>0</v>
      </c>
      <c r="F28" s="56">
        <v>0</v>
      </c>
      <c r="G28" s="56">
        <v>97253</v>
      </c>
      <c r="H28" s="56">
        <v>4106</v>
      </c>
      <c r="I28" s="56">
        <v>1000</v>
      </c>
      <c r="J28" s="56">
        <v>19423</v>
      </c>
      <c r="K28" s="56">
        <v>8703</v>
      </c>
      <c r="L28" s="56">
        <v>6507</v>
      </c>
      <c r="M28" s="56">
        <v>7769</v>
      </c>
      <c r="N28" s="34" t="str">
        <f t="shared" si="3"/>
        <v>correcto</v>
      </c>
    </row>
    <row r="29" spans="1:14" ht="15.75" x14ac:dyDescent="0.25">
      <c r="A29" s="15" t="s">
        <v>61</v>
      </c>
      <c r="B29" s="56">
        <v>243650</v>
      </c>
      <c r="C29" s="56">
        <v>8</v>
      </c>
      <c r="D29" s="56">
        <v>0</v>
      </c>
      <c r="E29" s="56">
        <v>0</v>
      </c>
      <c r="F29" s="56">
        <v>0</v>
      </c>
      <c r="G29" s="56">
        <v>179461</v>
      </c>
      <c r="H29" s="56">
        <v>9039</v>
      </c>
      <c r="I29" s="56">
        <v>312</v>
      </c>
      <c r="J29" s="56">
        <v>23502</v>
      </c>
      <c r="K29" s="56">
        <v>13408</v>
      </c>
      <c r="L29" s="56">
        <v>6786</v>
      </c>
      <c r="M29" s="56">
        <v>11134</v>
      </c>
      <c r="N29" s="34" t="str">
        <f t="shared" si="3"/>
        <v>correcto</v>
      </c>
    </row>
    <row r="30" spans="1:14" s="70" customFormat="1" ht="30" customHeight="1" x14ac:dyDescent="0.25">
      <c r="A30" s="15" t="s">
        <v>62</v>
      </c>
      <c r="B30" s="67">
        <v>2646891</v>
      </c>
      <c r="C30" s="67">
        <v>312552</v>
      </c>
      <c r="D30" s="67">
        <v>380806</v>
      </c>
      <c r="E30" s="67">
        <v>13489</v>
      </c>
      <c r="F30" s="67">
        <v>22024</v>
      </c>
      <c r="G30" s="67">
        <v>940289</v>
      </c>
      <c r="H30" s="67">
        <v>45293</v>
      </c>
      <c r="I30" s="67">
        <v>47283</v>
      </c>
      <c r="J30" s="67">
        <v>312002</v>
      </c>
      <c r="K30" s="67">
        <v>267858</v>
      </c>
      <c r="L30" s="67">
        <v>111250</v>
      </c>
      <c r="M30" s="67">
        <v>194045</v>
      </c>
      <c r="N30" s="68" t="str">
        <f t="shared" si="3"/>
        <v>correcto</v>
      </c>
    </row>
    <row r="31" spans="1:14" ht="15.75" x14ac:dyDescent="0.25">
      <c r="A31" s="15" t="s">
        <v>63</v>
      </c>
      <c r="B31" s="56">
        <v>21663</v>
      </c>
      <c r="C31" s="56">
        <v>3509</v>
      </c>
      <c r="D31" s="56">
        <v>5016</v>
      </c>
      <c r="E31" s="56">
        <v>1</v>
      </c>
      <c r="F31" s="56">
        <v>302</v>
      </c>
      <c r="G31" s="56">
        <v>6985</v>
      </c>
      <c r="H31" s="56">
        <v>202</v>
      </c>
      <c r="I31" s="56">
        <v>55</v>
      </c>
      <c r="J31" s="56">
        <v>2007</v>
      </c>
      <c r="K31" s="56">
        <v>2223</v>
      </c>
      <c r="L31" s="64">
        <v>598</v>
      </c>
      <c r="M31" s="56">
        <v>765</v>
      </c>
      <c r="N31" s="34" t="str">
        <f t="shared" si="3"/>
        <v>correcto</v>
      </c>
    </row>
    <row r="32" spans="1:14" ht="15.75" x14ac:dyDescent="0.25">
      <c r="A32" s="15" t="s">
        <v>64</v>
      </c>
      <c r="B32" s="56">
        <v>6948</v>
      </c>
      <c r="C32" s="56">
        <v>1832</v>
      </c>
      <c r="D32" s="56">
        <v>1950</v>
      </c>
      <c r="E32" s="56">
        <v>0</v>
      </c>
      <c r="F32" s="56">
        <v>0</v>
      </c>
      <c r="G32" s="56">
        <v>269</v>
      </c>
      <c r="H32" s="56">
        <v>115</v>
      </c>
      <c r="I32" s="56">
        <v>28</v>
      </c>
      <c r="J32" s="56">
        <v>971</v>
      </c>
      <c r="K32" s="56">
        <v>935</v>
      </c>
      <c r="L32" s="56">
        <v>332</v>
      </c>
      <c r="M32" s="56">
        <v>516</v>
      </c>
      <c r="N32" s="34" t="str">
        <f t="shared" si="3"/>
        <v>correcto</v>
      </c>
    </row>
    <row r="33" spans="1:14" ht="15.75" x14ac:dyDescent="0.25">
      <c r="A33" s="15" t="s">
        <v>65</v>
      </c>
      <c r="B33" s="56">
        <v>13301</v>
      </c>
      <c r="C33" s="56">
        <v>1387</v>
      </c>
      <c r="D33" s="56">
        <v>7051</v>
      </c>
      <c r="E33" s="56">
        <v>0</v>
      </c>
      <c r="F33" s="56">
        <v>0</v>
      </c>
      <c r="G33" s="56">
        <v>269</v>
      </c>
      <c r="H33" s="56">
        <v>175</v>
      </c>
      <c r="I33" s="56">
        <v>101</v>
      </c>
      <c r="J33" s="56">
        <v>1360</v>
      </c>
      <c r="K33" s="56">
        <v>1860</v>
      </c>
      <c r="L33" s="56">
        <v>539</v>
      </c>
      <c r="M33" s="56">
        <v>559</v>
      </c>
      <c r="N33" s="34" t="str">
        <f t="shared" si="3"/>
        <v>correcto</v>
      </c>
    </row>
    <row r="34" spans="1:14" ht="15.75" x14ac:dyDescent="0.25">
      <c r="A34" s="15" t="s">
        <v>66</v>
      </c>
      <c r="B34" s="56">
        <v>43654</v>
      </c>
      <c r="C34" s="56">
        <v>2898</v>
      </c>
      <c r="D34" s="56">
        <v>8159</v>
      </c>
      <c r="E34" s="56">
        <v>0</v>
      </c>
      <c r="F34" s="56">
        <v>928</v>
      </c>
      <c r="G34" s="56">
        <v>17462</v>
      </c>
      <c r="H34" s="56">
        <v>467</v>
      </c>
      <c r="I34" s="56">
        <v>330</v>
      </c>
      <c r="J34" s="64">
        <v>5115</v>
      </c>
      <c r="K34" s="56">
        <v>3403</v>
      </c>
      <c r="L34" s="56">
        <v>1712</v>
      </c>
      <c r="M34" s="56">
        <v>3180</v>
      </c>
      <c r="N34" s="34" t="str">
        <f t="shared" si="3"/>
        <v>correcto</v>
      </c>
    </row>
    <row r="35" spans="1:14" ht="15.75" x14ac:dyDescent="0.25">
      <c r="A35" s="15" t="s">
        <v>67</v>
      </c>
      <c r="B35" s="56">
        <v>101836</v>
      </c>
      <c r="C35" s="56">
        <v>1053</v>
      </c>
      <c r="D35" s="56">
        <v>2386</v>
      </c>
      <c r="E35" s="56">
        <v>68</v>
      </c>
      <c r="F35" s="56">
        <v>17</v>
      </c>
      <c r="G35" s="56">
        <v>30895</v>
      </c>
      <c r="H35" s="56">
        <v>3340</v>
      </c>
      <c r="I35" s="56">
        <v>1366</v>
      </c>
      <c r="J35" s="56">
        <v>21819</v>
      </c>
      <c r="K35" s="56">
        <v>18986</v>
      </c>
      <c r="L35" s="56">
        <v>6912</v>
      </c>
      <c r="M35" s="56">
        <v>14994</v>
      </c>
      <c r="N35" s="34" t="str">
        <f t="shared" si="3"/>
        <v>correcto</v>
      </c>
    </row>
    <row r="36" spans="1:14" ht="15.75" x14ac:dyDescent="0.25">
      <c r="A36" s="15" t="s">
        <v>68</v>
      </c>
      <c r="B36" s="56">
        <v>35061</v>
      </c>
      <c r="C36" s="56">
        <v>19143</v>
      </c>
      <c r="D36" s="56">
        <v>4781</v>
      </c>
      <c r="E36" s="56">
        <v>0</v>
      </c>
      <c r="F36" s="56">
        <v>30</v>
      </c>
      <c r="G36" s="56">
        <v>269</v>
      </c>
      <c r="H36" s="56">
        <v>288</v>
      </c>
      <c r="I36" s="56">
        <v>284</v>
      </c>
      <c r="J36" s="56">
        <v>3173</v>
      </c>
      <c r="K36" s="56">
        <v>4367</v>
      </c>
      <c r="L36" s="56">
        <v>908</v>
      </c>
      <c r="M36" s="56">
        <v>1818</v>
      </c>
      <c r="N36" s="34" t="str">
        <f t="shared" si="3"/>
        <v>correcto</v>
      </c>
    </row>
    <row r="37" spans="1:14" ht="15.75" x14ac:dyDescent="0.25">
      <c r="A37" s="35" t="s">
        <v>69</v>
      </c>
      <c r="B37" s="56">
        <v>22170</v>
      </c>
      <c r="C37" s="56">
        <v>3799</v>
      </c>
      <c r="D37" s="56">
        <v>1437</v>
      </c>
      <c r="E37" s="56">
        <v>1</v>
      </c>
      <c r="F37" s="56">
        <v>457</v>
      </c>
      <c r="G37" s="56">
        <v>11283</v>
      </c>
      <c r="H37" s="56">
        <v>333</v>
      </c>
      <c r="I37" s="56">
        <v>239</v>
      </c>
      <c r="J37" s="56">
        <v>1813</v>
      </c>
      <c r="K37" s="56">
        <v>1345</v>
      </c>
      <c r="L37" s="56">
        <v>620</v>
      </c>
      <c r="M37" s="56">
        <v>843</v>
      </c>
      <c r="N37" s="34" t="str">
        <f t="shared" si="3"/>
        <v>correcto</v>
      </c>
    </row>
    <row r="38" spans="1:14" ht="15.75" x14ac:dyDescent="0.25">
      <c r="A38" s="35" t="s">
        <v>70</v>
      </c>
      <c r="B38" s="56">
        <v>17403</v>
      </c>
      <c r="C38" s="56">
        <v>3787</v>
      </c>
      <c r="D38" s="56">
        <v>1414</v>
      </c>
      <c r="E38" s="56">
        <v>0</v>
      </c>
      <c r="F38" s="56">
        <v>0</v>
      </c>
      <c r="G38" s="56">
        <v>6179</v>
      </c>
      <c r="H38" s="56">
        <v>235</v>
      </c>
      <c r="I38" s="56">
        <v>147</v>
      </c>
      <c r="J38" s="56">
        <v>2072</v>
      </c>
      <c r="K38" s="56">
        <v>1821</v>
      </c>
      <c r="L38" s="56">
        <v>686</v>
      </c>
      <c r="M38" s="56">
        <v>1062</v>
      </c>
      <c r="N38" s="34" t="str">
        <f t="shared" si="3"/>
        <v>correcto</v>
      </c>
    </row>
    <row r="39" spans="1:14" ht="15.75" x14ac:dyDescent="0.25">
      <c r="A39" s="35" t="s">
        <v>71</v>
      </c>
      <c r="B39" s="56">
        <v>19362</v>
      </c>
      <c r="C39" s="56">
        <v>254</v>
      </c>
      <c r="D39" s="56">
        <v>95</v>
      </c>
      <c r="E39" s="56">
        <v>0</v>
      </c>
      <c r="F39" s="56">
        <v>0</v>
      </c>
      <c r="G39" s="56">
        <v>10477</v>
      </c>
      <c r="H39" s="56">
        <v>305</v>
      </c>
      <c r="I39" s="56">
        <v>183</v>
      </c>
      <c r="J39" s="56">
        <v>3043</v>
      </c>
      <c r="K39" s="56">
        <v>1656</v>
      </c>
      <c r="L39" s="56">
        <v>1182</v>
      </c>
      <c r="M39" s="56">
        <v>2167</v>
      </c>
      <c r="N39" s="34" t="str">
        <f t="shared" si="3"/>
        <v>correcto</v>
      </c>
    </row>
    <row r="40" spans="1:14" ht="15.75" x14ac:dyDescent="0.25">
      <c r="A40" s="35" t="s">
        <v>72</v>
      </c>
      <c r="B40" s="56">
        <v>20735</v>
      </c>
      <c r="C40" s="56">
        <v>5821</v>
      </c>
      <c r="D40" s="56">
        <v>6007</v>
      </c>
      <c r="E40" s="56">
        <v>0</v>
      </c>
      <c r="F40" s="56">
        <v>0</v>
      </c>
      <c r="G40" s="56">
        <v>269</v>
      </c>
      <c r="H40" s="56">
        <v>437</v>
      </c>
      <c r="I40" s="56">
        <v>156</v>
      </c>
      <c r="J40" s="56">
        <v>2460</v>
      </c>
      <c r="K40" s="56">
        <v>3181</v>
      </c>
      <c r="L40" s="56">
        <v>1070</v>
      </c>
      <c r="M40" s="56">
        <v>1334</v>
      </c>
      <c r="N40" s="34" t="str">
        <f t="shared" si="3"/>
        <v>correcto</v>
      </c>
    </row>
    <row r="41" spans="1:14" ht="15.75" x14ac:dyDescent="0.25">
      <c r="A41" s="35" t="s">
        <v>73</v>
      </c>
      <c r="B41" s="56">
        <v>17143</v>
      </c>
      <c r="C41" s="56">
        <v>2974</v>
      </c>
      <c r="D41" s="56">
        <v>3484</v>
      </c>
      <c r="E41" s="56">
        <v>0</v>
      </c>
      <c r="F41" s="56">
        <v>0</v>
      </c>
      <c r="G41" s="56">
        <v>1880</v>
      </c>
      <c r="H41" s="56">
        <v>258</v>
      </c>
      <c r="I41" s="56">
        <v>569</v>
      </c>
      <c r="J41" s="56">
        <v>3172</v>
      </c>
      <c r="K41" s="56">
        <v>2455</v>
      </c>
      <c r="L41" s="56">
        <v>1056</v>
      </c>
      <c r="M41" s="56">
        <v>1295</v>
      </c>
      <c r="N41" s="34" t="str">
        <f t="shared" si="3"/>
        <v>correcto</v>
      </c>
    </row>
    <row r="42" spans="1:14" ht="15.75" x14ac:dyDescent="0.25">
      <c r="A42" s="35" t="s">
        <v>74</v>
      </c>
      <c r="B42" s="56">
        <v>10142</v>
      </c>
      <c r="C42" s="56">
        <v>65</v>
      </c>
      <c r="D42" s="56">
        <v>2373</v>
      </c>
      <c r="E42" s="56">
        <v>0</v>
      </c>
      <c r="F42" s="56">
        <v>0</v>
      </c>
      <c r="G42" s="56">
        <v>4836</v>
      </c>
      <c r="H42" s="56">
        <v>38</v>
      </c>
      <c r="I42" s="56">
        <v>46</v>
      </c>
      <c r="J42" s="56">
        <v>1101</v>
      </c>
      <c r="K42" s="56">
        <v>778</v>
      </c>
      <c r="L42" s="56">
        <v>384</v>
      </c>
      <c r="M42" s="56">
        <v>521</v>
      </c>
      <c r="N42" s="34" t="str">
        <f t="shared" si="3"/>
        <v>correcto</v>
      </c>
    </row>
    <row r="43" spans="1:14" ht="15.75" x14ac:dyDescent="0.25">
      <c r="A43" s="35" t="s">
        <v>75</v>
      </c>
      <c r="B43" s="56">
        <v>133538</v>
      </c>
      <c r="C43" s="56">
        <v>539</v>
      </c>
      <c r="D43" s="56">
        <v>617</v>
      </c>
      <c r="E43" s="56">
        <v>1</v>
      </c>
      <c r="F43" s="56">
        <v>172</v>
      </c>
      <c r="G43" s="56">
        <v>120356</v>
      </c>
      <c r="H43" s="56">
        <v>1347</v>
      </c>
      <c r="I43" s="56">
        <v>440</v>
      </c>
      <c r="J43" s="56">
        <v>2913</v>
      </c>
      <c r="K43" s="56">
        <v>3732</v>
      </c>
      <c r="L43" s="56">
        <v>990</v>
      </c>
      <c r="M43" s="56">
        <v>2431</v>
      </c>
      <c r="N43" s="34" t="str">
        <f t="shared" si="3"/>
        <v>correcto</v>
      </c>
    </row>
    <row r="44" spans="1:14" ht="15.75" x14ac:dyDescent="0.25">
      <c r="A44" s="35" t="s">
        <v>76</v>
      </c>
      <c r="B44" s="56">
        <v>12344</v>
      </c>
      <c r="C44" s="56">
        <v>245</v>
      </c>
      <c r="D44" s="56">
        <v>3834</v>
      </c>
      <c r="E44" s="56">
        <v>0</v>
      </c>
      <c r="F44" s="56">
        <v>0</v>
      </c>
      <c r="G44" s="56">
        <v>4567</v>
      </c>
      <c r="H44" s="56">
        <v>202</v>
      </c>
      <c r="I44" s="56">
        <v>147</v>
      </c>
      <c r="J44" s="56">
        <v>1360</v>
      </c>
      <c r="K44" s="56">
        <v>908</v>
      </c>
      <c r="L44" s="56">
        <v>547</v>
      </c>
      <c r="M44" s="56">
        <v>534</v>
      </c>
      <c r="N44" s="34" t="str">
        <f t="shared" si="3"/>
        <v>correcto</v>
      </c>
    </row>
    <row r="45" spans="1:14" ht="15.75" x14ac:dyDescent="0.25">
      <c r="A45" s="35" t="s">
        <v>77</v>
      </c>
      <c r="B45" s="56">
        <v>6725</v>
      </c>
      <c r="C45" s="56">
        <v>2280</v>
      </c>
      <c r="D45" s="56">
        <v>1315</v>
      </c>
      <c r="E45" s="56">
        <v>0</v>
      </c>
      <c r="F45" s="56">
        <v>0</v>
      </c>
      <c r="G45" s="56">
        <v>269</v>
      </c>
      <c r="H45" s="56">
        <v>96</v>
      </c>
      <c r="I45" s="56">
        <v>46</v>
      </c>
      <c r="J45" s="56">
        <v>971</v>
      </c>
      <c r="K45" s="56">
        <v>856</v>
      </c>
      <c r="L45" s="56">
        <v>457</v>
      </c>
      <c r="M45" s="56">
        <v>435</v>
      </c>
      <c r="N45" s="34" t="str">
        <f t="shared" si="3"/>
        <v>correcto</v>
      </c>
    </row>
    <row r="46" spans="1:14" ht="15.75" x14ac:dyDescent="0.25">
      <c r="A46" s="35" t="s">
        <v>78</v>
      </c>
      <c r="B46" s="56">
        <v>14865</v>
      </c>
      <c r="C46" s="56">
        <v>3372</v>
      </c>
      <c r="D46" s="56">
        <v>5007</v>
      </c>
      <c r="E46" s="56">
        <v>0</v>
      </c>
      <c r="F46" s="56">
        <v>0</v>
      </c>
      <c r="G46" s="56">
        <v>1343</v>
      </c>
      <c r="H46" s="56">
        <v>131</v>
      </c>
      <c r="I46" s="56">
        <v>55</v>
      </c>
      <c r="J46" s="56">
        <v>2072</v>
      </c>
      <c r="K46" s="56">
        <v>1499</v>
      </c>
      <c r="L46" s="56">
        <v>650</v>
      </c>
      <c r="M46" s="56">
        <v>736</v>
      </c>
      <c r="N46" s="34" t="str">
        <f t="shared" si="3"/>
        <v>correcto</v>
      </c>
    </row>
    <row r="47" spans="1:14" ht="15.75" x14ac:dyDescent="0.25">
      <c r="A47" s="35" t="s">
        <v>79</v>
      </c>
      <c r="B47" s="56">
        <v>13552</v>
      </c>
      <c r="C47" s="56">
        <v>3537</v>
      </c>
      <c r="D47" s="56">
        <v>6051</v>
      </c>
      <c r="E47" s="56">
        <v>0</v>
      </c>
      <c r="F47" s="56">
        <v>0</v>
      </c>
      <c r="G47" s="56">
        <v>537</v>
      </c>
      <c r="H47" s="56">
        <v>125</v>
      </c>
      <c r="I47" s="56">
        <v>28</v>
      </c>
      <c r="J47" s="56">
        <v>1036</v>
      </c>
      <c r="K47" s="56">
        <v>1318</v>
      </c>
      <c r="L47" s="56">
        <v>443</v>
      </c>
      <c r="M47" s="56">
        <v>477</v>
      </c>
      <c r="N47" s="34" t="str">
        <f t="shared" si="3"/>
        <v>correcto</v>
      </c>
    </row>
    <row r="48" spans="1:14" ht="15.75" x14ac:dyDescent="0.25">
      <c r="A48" s="35" t="s">
        <v>80</v>
      </c>
      <c r="B48" s="56">
        <v>7598</v>
      </c>
      <c r="C48" s="56">
        <v>2519</v>
      </c>
      <c r="D48" s="56">
        <v>2549</v>
      </c>
      <c r="E48" s="56">
        <v>0</v>
      </c>
      <c r="F48" s="56">
        <v>0</v>
      </c>
      <c r="G48" s="56">
        <v>269</v>
      </c>
      <c r="H48" s="56">
        <v>118</v>
      </c>
      <c r="I48" s="56">
        <v>55</v>
      </c>
      <c r="J48" s="56">
        <v>906</v>
      </c>
      <c r="K48" s="56">
        <v>524</v>
      </c>
      <c r="L48" s="56">
        <v>324</v>
      </c>
      <c r="M48" s="56">
        <v>334</v>
      </c>
      <c r="N48" s="34" t="str">
        <f t="shared" si="3"/>
        <v>correcto</v>
      </c>
    </row>
    <row r="49" spans="1:14" ht="15.75" x14ac:dyDescent="0.25">
      <c r="A49" s="35" t="s">
        <v>81</v>
      </c>
      <c r="B49" s="56">
        <v>4750</v>
      </c>
      <c r="C49" s="56">
        <v>506</v>
      </c>
      <c r="D49" s="56">
        <v>2192</v>
      </c>
      <c r="E49" s="56">
        <v>3</v>
      </c>
      <c r="F49" s="56">
        <v>50</v>
      </c>
      <c r="G49" s="56">
        <v>269</v>
      </c>
      <c r="H49" s="56">
        <v>29</v>
      </c>
      <c r="I49" s="56">
        <v>128</v>
      </c>
      <c r="J49" s="56">
        <v>583</v>
      </c>
      <c r="K49" s="56">
        <v>555</v>
      </c>
      <c r="L49" s="56">
        <v>222</v>
      </c>
      <c r="M49" s="56">
        <v>213</v>
      </c>
      <c r="N49" s="34" t="str">
        <f t="shared" si="3"/>
        <v>correcto</v>
      </c>
    </row>
    <row r="50" spans="1:14" ht="15.75" x14ac:dyDescent="0.25">
      <c r="A50" s="35" t="s">
        <v>82</v>
      </c>
      <c r="B50" s="56">
        <v>11843</v>
      </c>
      <c r="C50" s="56">
        <v>3426</v>
      </c>
      <c r="D50" s="56">
        <v>1493</v>
      </c>
      <c r="E50" s="56">
        <v>0</v>
      </c>
      <c r="F50" s="56">
        <v>0</v>
      </c>
      <c r="G50" s="56">
        <v>2418</v>
      </c>
      <c r="H50" s="56">
        <v>177</v>
      </c>
      <c r="I50" s="56">
        <v>37</v>
      </c>
      <c r="J50" s="56">
        <v>1424</v>
      </c>
      <c r="K50" s="56">
        <v>1659</v>
      </c>
      <c r="L50" s="56">
        <v>531</v>
      </c>
      <c r="M50" s="56">
        <v>678</v>
      </c>
      <c r="N50" s="34" t="str">
        <f t="shared" si="3"/>
        <v>correcto</v>
      </c>
    </row>
    <row r="51" spans="1:14" ht="15.75" x14ac:dyDescent="0.25">
      <c r="A51" s="35" t="s">
        <v>83</v>
      </c>
      <c r="B51" s="56">
        <v>17017</v>
      </c>
      <c r="C51" s="56">
        <v>4894</v>
      </c>
      <c r="D51" s="56">
        <v>5052</v>
      </c>
      <c r="E51" s="56">
        <v>0</v>
      </c>
      <c r="F51" s="56">
        <v>2</v>
      </c>
      <c r="G51" s="56">
        <v>269</v>
      </c>
      <c r="H51" s="56">
        <v>499</v>
      </c>
      <c r="I51" s="56">
        <v>404</v>
      </c>
      <c r="J51" s="56">
        <v>2266</v>
      </c>
      <c r="K51" s="56">
        <v>2014</v>
      </c>
      <c r="L51" s="56">
        <v>797</v>
      </c>
      <c r="M51" s="56">
        <v>820</v>
      </c>
      <c r="N51" s="34" t="str">
        <f t="shared" si="3"/>
        <v>correcto</v>
      </c>
    </row>
    <row r="52" spans="1:14" ht="15.75" x14ac:dyDescent="0.25">
      <c r="A52" s="35" t="s">
        <v>84</v>
      </c>
      <c r="B52" s="56">
        <v>17467</v>
      </c>
      <c r="C52" s="56">
        <v>2706</v>
      </c>
      <c r="D52" s="56">
        <v>8240</v>
      </c>
      <c r="E52" s="56">
        <v>0</v>
      </c>
      <c r="F52" s="56">
        <v>110</v>
      </c>
      <c r="G52" s="56">
        <v>269</v>
      </c>
      <c r="H52" s="56">
        <v>279</v>
      </c>
      <c r="I52" s="56">
        <v>110</v>
      </c>
      <c r="J52" s="56">
        <v>2072</v>
      </c>
      <c r="K52" s="56">
        <v>2134</v>
      </c>
      <c r="L52" s="56">
        <v>701</v>
      </c>
      <c r="M52" s="56">
        <v>846</v>
      </c>
      <c r="N52" s="34" t="str">
        <f t="shared" si="3"/>
        <v>correcto</v>
      </c>
    </row>
    <row r="53" spans="1:14" ht="15.75" x14ac:dyDescent="0.25">
      <c r="A53" s="35" t="s">
        <v>85</v>
      </c>
      <c r="B53" s="56">
        <v>8621</v>
      </c>
      <c r="C53" s="56">
        <v>957</v>
      </c>
      <c r="D53" s="56">
        <v>859</v>
      </c>
      <c r="E53" s="56">
        <v>0</v>
      </c>
      <c r="F53" s="56">
        <v>0</v>
      </c>
      <c r="G53" s="56">
        <v>269</v>
      </c>
      <c r="H53" s="56">
        <v>453</v>
      </c>
      <c r="I53" s="56">
        <v>477</v>
      </c>
      <c r="J53" s="56">
        <v>2719</v>
      </c>
      <c r="K53" s="56">
        <v>971</v>
      </c>
      <c r="L53" s="56">
        <v>983</v>
      </c>
      <c r="M53" s="56">
        <v>933</v>
      </c>
      <c r="N53" s="34" t="str">
        <f t="shared" si="3"/>
        <v>correcto</v>
      </c>
    </row>
    <row r="54" spans="1:14" ht="15.75" x14ac:dyDescent="0.25">
      <c r="A54" s="35" t="s">
        <v>86</v>
      </c>
      <c r="B54" s="56">
        <v>20968</v>
      </c>
      <c r="C54" s="56">
        <v>3690</v>
      </c>
      <c r="D54" s="56">
        <v>7534</v>
      </c>
      <c r="E54" s="56">
        <v>0</v>
      </c>
      <c r="F54" s="56">
        <v>25</v>
      </c>
      <c r="G54" s="56">
        <v>1075</v>
      </c>
      <c r="H54" s="56">
        <v>221</v>
      </c>
      <c r="I54" s="56">
        <v>119</v>
      </c>
      <c r="J54" s="56">
        <v>2784</v>
      </c>
      <c r="K54" s="56">
        <v>3480</v>
      </c>
      <c r="L54" s="56">
        <v>959</v>
      </c>
      <c r="M54" s="56">
        <v>1081</v>
      </c>
      <c r="N54" s="34" t="str">
        <f t="shared" si="3"/>
        <v>correcto</v>
      </c>
    </row>
    <row r="55" spans="1:14" ht="15.75" x14ac:dyDescent="0.25">
      <c r="A55" s="35" t="s">
        <v>87</v>
      </c>
      <c r="B55" s="56">
        <v>28627</v>
      </c>
      <c r="C55" s="56">
        <v>5142</v>
      </c>
      <c r="D55" s="56">
        <v>5677</v>
      </c>
      <c r="E55" s="56">
        <v>0</v>
      </c>
      <c r="F55" s="56">
        <v>0</v>
      </c>
      <c r="G55" s="56">
        <v>8328</v>
      </c>
      <c r="H55" s="56">
        <v>322</v>
      </c>
      <c r="I55" s="56">
        <v>248</v>
      </c>
      <c r="J55" s="56">
        <v>3496</v>
      </c>
      <c r="K55" s="56">
        <v>2822</v>
      </c>
      <c r="L55" s="56">
        <v>1247</v>
      </c>
      <c r="M55" s="56">
        <v>1345</v>
      </c>
      <c r="N55" s="34" t="str">
        <f t="shared" si="3"/>
        <v>correcto</v>
      </c>
    </row>
    <row r="56" spans="1:14" ht="15.75" x14ac:dyDescent="0.25">
      <c r="A56" s="35" t="s">
        <v>88</v>
      </c>
      <c r="B56" s="56">
        <v>20050</v>
      </c>
      <c r="C56" s="56">
        <v>1161</v>
      </c>
      <c r="D56" s="56">
        <v>5675</v>
      </c>
      <c r="E56" s="56">
        <v>4</v>
      </c>
      <c r="F56" s="56">
        <v>756</v>
      </c>
      <c r="G56" s="56">
        <v>5373</v>
      </c>
      <c r="H56" s="56">
        <v>311</v>
      </c>
      <c r="I56" s="56">
        <v>771</v>
      </c>
      <c r="J56" s="56">
        <v>2590</v>
      </c>
      <c r="K56" s="56">
        <v>1382</v>
      </c>
      <c r="L56" s="56">
        <v>915</v>
      </c>
      <c r="M56" s="56">
        <v>1112</v>
      </c>
      <c r="N56" s="34" t="str">
        <f t="shared" si="3"/>
        <v>correcto</v>
      </c>
    </row>
    <row r="57" spans="1:14" ht="15.75" x14ac:dyDescent="0.25">
      <c r="A57" s="35" t="s">
        <v>89</v>
      </c>
      <c r="B57" s="56">
        <v>32501</v>
      </c>
      <c r="C57" s="56">
        <v>3692</v>
      </c>
      <c r="D57" s="56">
        <v>5034</v>
      </c>
      <c r="E57" s="56">
        <v>0</v>
      </c>
      <c r="F57" s="56">
        <v>0</v>
      </c>
      <c r="G57" s="56">
        <v>8597</v>
      </c>
      <c r="H57" s="56">
        <v>323</v>
      </c>
      <c r="I57" s="56">
        <v>3477</v>
      </c>
      <c r="J57" s="56">
        <v>4662</v>
      </c>
      <c r="K57" s="56">
        <v>2984</v>
      </c>
      <c r="L57" s="56">
        <v>1528</v>
      </c>
      <c r="M57" s="56">
        <v>2204</v>
      </c>
      <c r="N57" s="34" t="str">
        <f t="shared" si="3"/>
        <v>correcto</v>
      </c>
    </row>
    <row r="58" spans="1:14" ht="15.75" x14ac:dyDescent="0.25">
      <c r="A58" s="35" t="s">
        <v>90</v>
      </c>
      <c r="B58" s="56">
        <v>12217</v>
      </c>
      <c r="C58" s="56">
        <v>4390</v>
      </c>
      <c r="D58" s="56">
        <v>3882</v>
      </c>
      <c r="E58" s="56">
        <v>1</v>
      </c>
      <c r="F58" s="56">
        <v>0</v>
      </c>
      <c r="G58" s="56">
        <v>269</v>
      </c>
      <c r="H58" s="56">
        <v>216</v>
      </c>
      <c r="I58" s="56">
        <v>73</v>
      </c>
      <c r="J58" s="56">
        <v>1165</v>
      </c>
      <c r="K58" s="56">
        <v>1268</v>
      </c>
      <c r="L58" s="56">
        <v>457</v>
      </c>
      <c r="M58" s="56">
        <v>496</v>
      </c>
      <c r="N58" s="34" t="str">
        <f t="shared" si="3"/>
        <v>correcto</v>
      </c>
    </row>
    <row r="59" spans="1:14" ht="15.75" x14ac:dyDescent="0.25">
      <c r="A59" s="35" t="s">
        <v>91</v>
      </c>
      <c r="B59" s="56">
        <v>8871</v>
      </c>
      <c r="C59" s="56">
        <v>694</v>
      </c>
      <c r="D59" s="56">
        <v>2090</v>
      </c>
      <c r="E59" s="56">
        <v>0</v>
      </c>
      <c r="F59" s="56">
        <v>0</v>
      </c>
      <c r="G59" s="56">
        <v>269</v>
      </c>
      <c r="H59" s="56">
        <v>309</v>
      </c>
      <c r="I59" s="56">
        <v>138</v>
      </c>
      <c r="J59" s="56">
        <v>2137</v>
      </c>
      <c r="K59" s="56">
        <v>1145</v>
      </c>
      <c r="L59" s="56">
        <v>635</v>
      </c>
      <c r="M59" s="56">
        <v>1454</v>
      </c>
      <c r="N59" s="34" t="str">
        <f t="shared" si="3"/>
        <v>correcto</v>
      </c>
    </row>
    <row r="60" spans="1:14" ht="15.75" x14ac:dyDescent="0.25">
      <c r="A60" s="35" t="s">
        <v>92</v>
      </c>
      <c r="B60" s="56">
        <v>241350</v>
      </c>
      <c r="C60" s="56">
        <v>8</v>
      </c>
      <c r="D60" s="56">
        <v>11</v>
      </c>
      <c r="E60" s="56">
        <v>7</v>
      </c>
      <c r="F60" s="56">
        <v>332</v>
      </c>
      <c r="G60" s="56">
        <v>233997</v>
      </c>
      <c r="H60" s="56">
        <v>288</v>
      </c>
      <c r="I60" s="56">
        <v>156</v>
      </c>
      <c r="J60" s="56">
        <v>2137</v>
      </c>
      <c r="K60" s="56">
        <v>1937</v>
      </c>
      <c r="L60" s="56">
        <v>938</v>
      </c>
      <c r="M60" s="56">
        <v>1539</v>
      </c>
      <c r="N60" s="34" t="str">
        <f t="shared" si="3"/>
        <v>correcto</v>
      </c>
    </row>
    <row r="61" spans="1:14" ht="15.75" x14ac:dyDescent="0.25">
      <c r="A61" s="35" t="s">
        <v>93</v>
      </c>
      <c r="B61" s="56">
        <v>23223</v>
      </c>
      <c r="C61" s="56">
        <v>1305</v>
      </c>
      <c r="D61" s="56">
        <v>413</v>
      </c>
      <c r="E61" s="56">
        <v>0</v>
      </c>
      <c r="F61" s="56">
        <v>0</v>
      </c>
      <c r="G61" s="56">
        <v>14506</v>
      </c>
      <c r="H61" s="56">
        <v>720</v>
      </c>
      <c r="I61" s="56">
        <v>110</v>
      </c>
      <c r="J61" s="56">
        <v>2784</v>
      </c>
      <c r="K61" s="56">
        <v>1385</v>
      </c>
      <c r="L61" s="56">
        <v>1056</v>
      </c>
      <c r="M61" s="56">
        <v>944</v>
      </c>
      <c r="N61" s="34" t="str">
        <f t="shared" si="3"/>
        <v>correcto</v>
      </c>
    </row>
    <row r="62" spans="1:14" ht="15.75" x14ac:dyDescent="0.25">
      <c r="A62" s="35" t="s">
        <v>94</v>
      </c>
      <c r="B62" s="56">
        <v>11782</v>
      </c>
      <c r="C62" s="56">
        <v>1783</v>
      </c>
      <c r="D62" s="56">
        <v>2743</v>
      </c>
      <c r="E62" s="56">
        <v>0</v>
      </c>
      <c r="F62" s="56">
        <v>0</v>
      </c>
      <c r="G62" s="56">
        <v>5104</v>
      </c>
      <c r="H62" s="56">
        <v>115</v>
      </c>
      <c r="I62" s="56">
        <v>55</v>
      </c>
      <c r="J62" s="56">
        <v>777</v>
      </c>
      <c r="K62" s="56">
        <v>481</v>
      </c>
      <c r="L62" s="56">
        <v>325</v>
      </c>
      <c r="M62" s="56">
        <v>399</v>
      </c>
      <c r="N62" s="34" t="str">
        <f t="shared" si="3"/>
        <v>correcto</v>
      </c>
    </row>
    <row r="63" spans="1:14" ht="15.75" x14ac:dyDescent="0.25">
      <c r="A63" s="35" t="s">
        <v>95</v>
      </c>
      <c r="B63" s="56">
        <v>15907</v>
      </c>
      <c r="C63" s="56">
        <v>7612</v>
      </c>
      <c r="D63" s="56">
        <v>1705</v>
      </c>
      <c r="E63" s="56">
        <v>0</v>
      </c>
      <c r="F63" s="56">
        <v>0</v>
      </c>
      <c r="G63" s="56">
        <v>537</v>
      </c>
      <c r="H63" s="56">
        <v>262</v>
      </c>
      <c r="I63" s="56">
        <v>376</v>
      </c>
      <c r="J63" s="56">
        <v>2072</v>
      </c>
      <c r="K63" s="56">
        <v>1177</v>
      </c>
      <c r="L63" s="56">
        <v>1174</v>
      </c>
      <c r="M63" s="56">
        <v>992</v>
      </c>
      <c r="N63" s="34" t="str">
        <f t="shared" si="3"/>
        <v>correcto</v>
      </c>
    </row>
    <row r="64" spans="1:14" ht="15.75" x14ac:dyDescent="0.25">
      <c r="A64" s="35" t="s">
        <v>96</v>
      </c>
      <c r="B64" s="56">
        <v>8177</v>
      </c>
      <c r="C64" s="56">
        <v>2249</v>
      </c>
      <c r="D64" s="56">
        <v>3720</v>
      </c>
      <c r="E64" s="56">
        <v>0</v>
      </c>
      <c r="F64" s="56">
        <v>0</v>
      </c>
      <c r="G64" s="56">
        <v>269</v>
      </c>
      <c r="H64" s="56">
        <v>125</v>
      </c>
      <c r="I64" s="56">
        <v>28</v>
      </c>
      <c r="J64" s="56">
        <v>518</v>
      </c>
      <c r="K64" s="56">
        <v>553</v>
      </c>
      <c r="L64" s="56">
        <v>369</v>
      </c>
      <c r="M64" s="56">
        <v>346</v>
      </c>
      <c r="N64" s="34" t="str">
        <f t="shared" si="3"/>
        <v>correcto</v>
      </c>
    </row>
    <row r="65" spans="1:14" ht="15.75" x14ac:dyDescent="0.25">
      <c r="A65" s="35" t="s">
        <v>97</v>
      </c>
      <c r="B65" s="56">
        <v>12009</v>
      </c>
      <c r="C65" s="56">
        <v>4873</v>
      </c>
      <c r="D65" s="56">
        <v>2105</v>
      </c>
      <c r="E65" s="56">
        <v>0</v>
      </c>
      <c r="F65" s="56">
        <v>0</v>
      </c>
      <c r="G65" s="56">
        <v>269</v>
      </c>
      <c r="H65" s="56">
        <v>134</v>
      </c>
      <c r="I65" s="56">
        <v>18</v>
      </c>
      <c r="J65" s="56">
        <v>1101</v>
      </c>
      <c r="K65" s="56">
        <v>2360</v>
      </c>
      <c r="L65" s="56">
        <v>509</v>
      </c>
      <c r="M65" s="56">
        <v>640</v>
      </c>
      <c r="N65" s="34" t="str">
        <f t="shared" si="3"/>
        <v>correcto</v>
      </c>
    </row>
    <row r="66" spans="1:14" ht="15.75" x14ac:dyDescent="0.25">
      <c r="A66" s="35" t="s">
        <v>98</v>
      </c>
      <c r="B66" s="56">
        <v>7551</v>
      </c>
      <c r="C66" s="56">
        <v>2064</v>
      </c>
      <c r="D66" s="56">
        <v>2129</v>
      </c>
      <c r="E66" s="56">
        <v>0</v>
      </c>
      <c r="F66" s="56">
        <v>0</v>
      </c>
      <c r="G66" s="56">
        <v>269</v>
      </c>
      <c r="H66" s="56">
        <v>154</v>
      </c>
      <c r="I66" s="56">
        <v>138</v>
      </c>
      <c r="J66" s="56">
        <v>1101</v>
      </c>
      <c r="K66" s="56">
        <v>768</v>
      </c>
      <c r="L66" s="56">
        <v>465</v>
      </c>
      <c r="M66" s="56">
        <v>463</v>
      </c>
      <c r="N66" s="34" t="str">
        <f t="shared" si="3"/>
        <v>correcto</v>
      </c>
    </row>
    <row r="67" spans="1:14" ht="15.75" x14ac:dyDescent="0.25">
      <c r="A67" s="35" t="s">
        <v>99</v>
      </c>
      <c r="B67" s="56">
        <v>4090</v>
      </c>
      <c r="C67" s="56">
        <v>541</v>
      </c>
      <c r="D67" s="56">
        <v>2581</v>
      </c>
      <c r="E67" s="56">
        <v>0</v>
      </c>
      <c r="F67" s="56">
        <v>0</v>
      </c>
      <c r="G67" s="56">
        <v>269</v>
      </c>
      <c r="H67" s="56">
        <v>15</v>
      </c>
      <c r="I67" s="56">
        <v>9</v>
      </c>
      <c r="J67" s="56">
        <v>194</v>
      </c>
      <c r="K67" s="56">
        <v>217</v>
      </c>
      <c r="L67" s="56">
        <v>111</v>
      </c>
      <c r="M67" s="56">
        <v>153</v>
      </c>
      <c r="N67" s="34" t="str">
        <f t="shared" si="3"/>
        <v>correcto</v>
      </c>
    </row>
    <row r="68" spans="1:14" ht="15.75" x14ac:dyDescent="0.25">
      <c r="A68" s="35" t="s">
        <v>100</v>
      </c>
      <c r="B68" s="56">
        <v>10964</v>
      </c>
      <c r="C68" s="56">
        <v>2199</v>
      </c>
      <c r="D68" s="56">
        <v>5790</v>
      </c>
      <c r="E68" s="56">
        <v>0</v>
      </c>
      <c r="F68" s="56">
        <v>0</v>
      </c>
      <c r="G68" s="56">
        <v>269</v>
      </c>
      <c r="H68" s="56">
        <v>125</v>
      </c>
      <c r="I68" s="56">
        <v>55</v>
      </c>
      <c r="J68" s="56">
        <v>842</v>
      </c>
      <c r="K68" s="56">
        <v>776</v>
      </c>
      <c r="L68" s="56">
        <v>368</v>
      </c>
      <c r="M68" s="56">
        <v>540</v>
      </c>
      <c r="N68" s="34" t="str">
        <f t="shared" si="3"/>
        <v>correcto</v>
      </c>
    </row>
    <row r="69" spans="1:14" ht="15.75" x14ac:dyDescent="0.25">
      <c r="A69" s="35" t="s">
        <v>101</v>
      </c>
      <c r="B69" s="56">
        <v>4231</v>
      </c>
      <c r="C69" s="56">
        <v>307</v>
      </c>
      <c r="D69" s="56">
        <v>2013</v>
      </c>
      <c r="E69" s="56">
        <v>0</v>
      </c>
      <c r="F69" s="56">
        <v>0</v>
      </c>
      <c r="G69" s="56">
        <v>269</v>
      </c>
      <c r="H69" s="56">
        <v>144</v>
      </c>
      <c r="I69" s="56">
        <v>119</v>
      </c>
      <c r="J69" s="56">
        <v>453</v>
      </c>
      <c r="K69" s="56">
        <v>390</v>
      </c>
      <c r="L69" s="56">
        <v>258</v>
      </c>
      <c r="M69" s="56">
        <v>278</v>
      </c>
      <c r="N69" s="34" t="str">
        <f t="shared" si="3"/>
        <v>correcto</v>
      </c>
    </row>
    <row r="70" spans="1:14" ht="15.75" x14ac:dyDescent="0.25">
      <c r="A70" s="35" t="s">
        <v>102</v>
      </c>
      <c r="B70" s="56">
        <v>14867</v>
      </c>
      <c r="C70" s="56">
        <v>46</v>
      </c>
      <c r="D70" s="56">
        <v>2220</v>
      </c>
      <c r="E70" s="56">
        <v>1</v>
      </c>
      <c r="F70" s="56">
        <v>0</v>
      </c>
      <c r="G70" s="56">
        <v>269</v>
      </c>
      <c r="H70" s="56">
        <v>326</v>
      </c>
      <c r="I70" s="56">
        <v>5945</v>
      </c>
      <c r="J70" s="56">
        <v>3819</v>
      </c>
      <c r="K70" s="56">
        <v>537</v>
      </c>
      <c r="L70" s="56">
        <v>1093</v>
      </c>
      <c r="M70" s="56">
        <v>611</v>
      </c>
      <c r="N70" s="34" t="str">
        <f t="shared" si="3"/>
        <v>correcto</v>
      </c>
    </row>
    <row r="71" spans="1:14" ht="15.75" x14ac:dyDescent="0.25">
      <c r="A71" s="35" t="s">
        <v>103</v>
      </c>
      <c r="B71" s="56">
        <v>17901</v>
      </c>
      <c r="C71" s="56">
        <v>774</v>
      </c>
      <c r="D71" s="56">
        <v>3167</v>
      </c>
      <c r="E71" s="56">
        <v>0</v>
      </c>
      <c r="F71" s="56">
        <v>2</v>
      </c>
      <c r="G71" s="56">
        <v>269</v>
      </c>
      <c r="H71" s="56">
        <v>589</v>
      </c>
      <c r="I71" s="56">
        <v>5981</v>
      </c>
      <c r="J71" s="56">
        <v>3755</v>
      </c>
      <c r="K71" s="56">
        <v>1487</v>
      </c>
      <c r="L71" s="56">
        <v>997</v>
      </c>
      <c r="M71" s="56">
        <v>880</v>
      </c>
      <c r="N71" s="34" t="str">
        <f t="shared" si="3"/>
        <v>correcto</v>
      </c>
    </row>
    <row r="72" spans="1:14" ht="15.75" x14ac:dyDescent="0.25">
      <c r="A72" s="35" t="s">
        <v>104</v>
      </c>
      <c r="B72" s="56">
        <v>5135</v>
      </c>
      <c r="C72" s="56">
        <v>571</v>
      </c>
      <c r="D72" s="56">
        <v>2334</v>
      </c>
      <c r="E72" s="56">
        <v>0</v>
      </c>
      <c r="F72" s="56">
        <v>0</v>
      </c>
      <c r="G72" s="56">
        <v>537</v>
      </c>
      <c r="H72" s="56">
        <v>54</v>
      </c>
      <c r="I72" s="56">
        <v>9</v>
      </c>
      <c r="J72" s="56">
        <v>583</v>
      </c>
      <c r="K72" s="56">
        <v>435</v>
      </c>
      <c r="L72" s="64">
        <v>273</v>
      </c>
      <c r="M72" s="56">
        <v>339</v>
      </c>
      <c r="N72" s="34" t="str">
        <f t="shared" si="3"/>
        <v>correcto</v>
      </c>
    </row>
    <row r="73" spans="1:14" ht="15.75" x14ac:dyDescent="0.25">
      <c r="A73" s="35" t="s">
        <v>105</v>
      </c>
      <c r="B73" s="56">
        <v>17519</v>
      </c>
      <c r="C73" s="56">
        <v>4041</v>
      </c>
      <c r="D73" s="56">
        <v>8249</v>
      </c>
      <c r="E73" s="56">
        <v>0</v>
      </c>
      <c r="F73" s="56">
        <v>0</v>
      </c>
      <c r="G73" s="56">
        <v>1075</v>
      </c>
      <c r="H73" s="56">
        <v>134</v>
      </c>
      <c r="I73" s="56">
        <v>92</v>
      </c>
      <c r="J73" s="56">
        <v>1424</v>
      </c>
      <c r="K73" s="56">
        <v>1363</v>
      </c>
      <c r="L73" s="56">
        <v>583</v>
      </c>
      <c r="M73" s="56">
        <v>558</v>
      </c>
      <c r="N73" s="34" t="str">
        <f t="shared" si="3"/>
        <v>correcto</v>
      </c>
    </row>
    <row r="74" spans="1:14" ht="15.75" x14ac:dyDescent="0.25">
      <c r="A74" s="35" t="s">
        <v>106</v>
      </c>
      <c r="B74" s="56">
        <v>164277</v>
      </c>
      <c r="C74" s="56">
        <v>7965</v>
      </c>
      <c r="D74" s="56">
        <v>2180</v>
      </c>
      <c r="E74" s="56">
        <v>12532</v>
      </c>
      <c r="F74" s="56">
        <v>1023</v>
      </c>
      <c r="G74" s="56">
        <v>33581</v>
      </c>
      <c r="H74" s="56">
        <v>2154</v>
      </c>
      <c r="I74" s="56">
        <v>8247</v>
      </c>
      <c r="J74" s="56">
        <v>44284</v>
      </c>
      <c r="K74" s="56">
        <v>22672</v>
      </c>
      <c r="L74" s="56">
        <v>13001</v>
      </c>
      <c r="M74" s="56">
        <v>16638</v>
      </c>
      <c r="N74" s="34" t="str">
        <f t="shared" ref="N74:N130" si="4">+IF(+SUM(C74:M74)=B74,"correcto","ERROR")</f>
        <v>correcto</v>
      </c>
    </row>
    <row r="75" spans="1:14" ht="15.75" x14ac:dyDescent="0.25">
      <c r="A75" s="35" t="s">
        <v>107</v>
      </c>
      <c r="B75" s="56">
        <v>21857</v>
      </c>
      <c r="C75" s="56">
        <v>102</v>
      </c>
      <c r="D75" s="56">
        <v>1211</v>
      </c>
      <c r="E75" s="56">
        <v>0</v>
      </c>
      <c r="F75" s="56">
        <v>0</v>
      </c>
      <c r="G75" s="56">
        <v>12894</v>
      </c>
      <c r="H75" s="56">
        <v>300</v>
      </c>
      <c r="I75" s="56">
        <v>257</v>
      </c>
      <c r="J75" s="56">
        <v>1489</v>
      </c>
      <c r="K75" s="56">
        <v>904</v>
      </c>
      <c r="L75" s="56">
        <v>627</v>
      </c>
      <c r="M75" s="56">
        <v>4073</v>
      </c>
      <c r="N75" s="34" t="str">
        <f t="shared" si="4"/>
        <v>correcto</v>
      </c>
    </row>
    <row r="76" spans="1:14" ht="15.75" x14ac:dyDescent="0.25">
      <c r="A76" s="35" t="s">
        <v>108</v>
      </c>
      <c r="B76" s="56">
        <v>11801</v>
      </c>
      <c r="C76" s="56">
        <v>3318</v>
      </c>
      <c r="D76" s="56">
        <v>3529</v>
      </c>
      <c r="E76" s="56">
        <v>0</v>
      </c>
      <c r="F76" s="56">
        <v>0</v>
      </c>
      <c r="G76" s="56">
        <v>269</v>
      </c>
      <c r="H76" s="56">
        <v>60</v>
      </c>
      <c r="I76" s="56">
        <v>37</v>
      </c>
      <c r="J76" s="56">
        <v>1489</v>
      </c>
      <c r="K76" s="56">
        <v>1780</v>
      </c>
      <c r="L76" s="56">
        <v>517</v>
      </c>
      <c r="M76" s="56">
        <v>802</v>
      </c>
      <c r="N76" s="34" t="str">
        <f t="shared" si="4"/>
        <v>correcto</v>
      </c>
    </row>
    <row r="77" spans="1:14" ht="15.75" x14ac:dyDescent="0.25">
      <c r="A77" s="35" t="s">
        <v>109</v>
      </c>
      <c r="B77" s="56">
        <v>27529</v>
      </c>
      <c r="C77" s="56">
        <v>8212</v>
      </c>
      <c r="D77" s="56">
        <v>11426</v>
      </c>
      <c r="E77" s="56">
        <v>0</v>
      </c>
      <c r="F77" s="56">
        <v>0</v>
      </c>
      <c r="G77" s="56">
        <v>1075</v>
      </c>
      <c r="H77" s="56">
        <v>197</v>
      </c>
      <c r="I77" s="56">
        <v>18</v>
      </c>
      <c r="J77" s="56">
        <v>2137</v>
      </c>
      <c r="K77" s="56">
        <v>2637</v>
      </c>
      <c r="L77" s="56">
        <v>723</v>
      </c>
      <c r="M77" s="56">
        <v>1104</v>
      </c>
      <c r="N77" s="34" t="str">
        <f t="shared" si="4"/>
        <v>correcto</v>
      </c>
    </row>
    <row r="78" spans="1:14" ht="15.75" x14ac:dyDescent="0.25">
      <c r="A78" s="35" t="s">
        <v>110</v>
      </c>
      <c r="B78" s="56">
        <v>10521</v>
      </c>
      <c r="C78" s="56">
        <v>2767</v>
      </c>
      <c r="D78" s="56">
        <v>3786</v>
      </c>
      <c r="E78" s="56">
        <v>0</v>
      </c>
      <c r="F78" s="56">
        <v>0</v>
      </c>
      <c r="G78" s="56">
        <v>269</v>
      </c>
      <c r="H78" s="56">
        <v>91</v>
      </c>
      <c r="I78" s="56">
        <v>92</v>
      </c>
      <c r="J78" s="56">
        <v>1036</v>
      </c>
      <c r="K78" s="56">
        <v>1273</v>
      </c>
      <c r="L78" s="56">
        <v>487</v>
      </c>
      <c r="M78" s="56">
        <v>720</v>
      </c>
      <c r="N78" s="34" t="str">
        <f t="shared" si="4"/>
        <v>correcto</v>
      </c>
    </row>
    <row r="79" spans="1:14" ht="15.75" x14ac:dyDescent="0.25">
      <c r="A79" s="35" t="s">
        <v>111</v>
      </c>
      <c r="B79" s="56">
        <v>11456</v>
      </c>
      <c r="C79" s="56">
        <v>2885</v>
      </c>
      <c r="D79" s="56">
        <v>5017</v>
      </c>
      <c r="E79" s="56">
        <v>7</v>
      </c>
      <c r="F79" s="56">
        <v>0</v>
      </c>
      <c r="G79" s="56">
        <v>269</v>
      </c>
      <c r="H79" s="56">
        <v>134</v>
      </c>
      <c r="I79" s="56">
        <v>18</v>
      </c>
      <c r="J79" s="56">
        <v>1036</v>
      </c>
      <c r="K79" s="56">
        <v>1318</v>
      </c>
      <c r="L79" s="56">
        <v>406</v>
      </c>
      <c r="M79" s="56">
        <v>366</v>
      </c>
      <c r="N79" s="34" t="str">
        <f t="shared" si="4"/>
        <v>correcto</v>
      </c>
    </row>
    <row r="80" spans="1:14" ht="15.75" x14ac:dyDescent="0.25">
      <c r="A80" s="35" t="s">
        <v>112</v>
      </c>
      <c r="B80" s="56">
        <v>6076</v>
      </c>
      <c r="C80" s="65">
        <f>1861+100</f>
        <v>1961</v>
      </c>
      <c r="D80" s="56">
        <v>1830</v>
      </c>
      <c r="E80" s="56">
        <v>0</v>
      </c>
      <c r="F80" s="56">
        <v>0</v>
      </c>
      <c r="G80" s="56">
        <v>269</v>
      </c>
      <c r="H80" s="56">
        <v>125</v>
      </c>
      <c r="I80" s="56">
        <v>138</v>
      </c>
      <c r="J80" s="56">
        <v>647</v>
      </c>
      <c r="K80" s="56">
        <v>599</v>
      </c>
      <c r="L80" s="56">
        <v>244</v>
      </c>
      <c r="M80" s="56">
        <v>263</v>
      </c>
      <c r="N80" s="34" t="str">
        <f t="shared" si="4"/>
        <v>correcto</v>
      </c>
    </row>
    <row r="81" spans="1:14" ht="15.75" x14ac:dyDescent="0.25">
      <c r="A81" s="35" t="s">
        <v>113</v>
      </c>
      <c r="B81" s="56">
        <v>24728</v>
      </c>
      <c r="C81" s="56">
        <v>1710</v>
      </c>
      <c r="D81" s="56">
        <v>5859</v>
      </c>
      <c r="E81" s="56">
        <v>0</v>
      </c>
      <c r="F81" s="56">
        <v>1854</v>
      </c>
      <c r="G81" s="56">
        <v>7522</v>
      </c>
      <c r="H81" s="56">
        <v>201</v>
      </c>
      <c r="I81" s="56">
        <v>202</v>
      </c>
      <c r="J81" s="56">
        <v>1554</v>
      </c>
      <c r="K81" s="56">
        <v>4613</v>
      </c>
      <c r="L81" s="56">
        <v>605</v>
      </c>
      <c r="M81" s="56">
        <v>608</v>
      </c>
      <c r="N81" s="34" t="str">
        <f t="shared" si="4"/>
        <v>correcto</v>
      </c>
    </row>
    <row r="82" spans="1:14" ht="15.75" x14ac:dyDescent="0.25">
      <c r="A82" s="35" t="s">
        <v>114</v>
      </c>
      <c r="B82" s="56">
        <v>31824</v>
      </c>
      <c r="C82" s="56">
        <v>5511</v>
      </c>
      <c r="D82" s="56">
        <v>3920</v>
      </c>
      <c r="E82" s="56">
        <v>0</v>
      </c>
      <c r="F82" s="56">
        <v>0</v>
      </c>
      <c r="G82" s="56">
        <v>5642</v>
      </c>
      <c r="H82" s="56">
        <v>509</v>
      </c>
      <c r="I82" s="56">
        <v>422</v>
      </c>
      <c r="J82" s="56">
        <v>6345</v>
      </c>
      <c r="K82" s="56">
        <v>3936</v>
      </c>
      <c r="L82" s="56">
        <v>2140</v>
      </c>
      <c r="M82" s="56">
        <v>3399</v>
      </c>
      <c r="N82" s="34" t="str">
        <f t="shared" si="4"/>
        <v>correcto</v>
      </c>
    </row>
    <row r="83" spans="1:14" ht="15.75" x14ac:dyDescent="0.25">
      <c r="A83" s="35" t="s">
        <v>115</v>
      </c>
      <c r="B83" s="56">
        <v>206293</v>
      </c>
      <c r="C83" s="56">
        <v>6314</v>
      </c>
      <c r="D83" s="56">
        <v>1173</v>
      </c>
      <c r="E83" s="56">
        <v>0</v>
      </c>
      <c r="F83" s="56">
        <v>52</v>
      </c>
      <c r="G83" s="56">
        <v>55074</v>
      </c>
      <c r="H83" s="56">
        <v>8050</v>
      </c>
      <c r="I83" s="56">
        <v>1650</v>
      </c>
      <c r="J83" s="56">
        <v>32047</v>
      </c>
      <c r="K83" s="56">
        <v>32959</v>
      </c>
      <c r="L83" s="56">
        <v>14729</v>
      </c>
      <c r="M83" s="56">
        <v>54245</v>
      </c>
      <c r="N83" s="34" t="str">
        <f t="shared" si="4"/>
        <v>correcto</v>
      </c>
    </row>
    <row r="84" spans="1:14" ht="15.75" x14ac:dyDescent="0.25">
      <c r="A84" s="35" t="s">
        <v>116</v>
      </c>
      <c r="B84" s="56">
        <v>8094</v>
      </c>
      <c r="C84" s="56">
        <v>822</v>
      </c>
      <c r="D84" s="56">
        <v>4092</v>
      </c>
      <c r="E84" s="56">
        <v>0</v>
      </c>
      <c r="F84" s="56">
        <v>0</v>
      </c>
      <c r="G84" s="56">
        <v>269</v>
      </c>
      <c r="H84" s="56">
        <v>132</v>
      </c>
      <c r="I84" s="56">
        <v>165</v>
      </c>
      <c r="J84" s="56">
        <v>906</v>
      </c>
      <c r="K84" s="56">
        <v>892</v>
      </c>
      <c r="L84" s="56">
        <v>340</v>
      </c>
      <c r="M84" s="56">
        <v>476</v>
      </c>
      <c r="N84" s="34" t="str">
        <f t="shared" si="4"/>
        <v>correcto</v>
      </c>
    </row>
    <row r="85" spans="1:14" ht="15.75" x14ac:dyDescent="0.25">
      <c r="A85" s="35" t="s">
        <v>117</v>
      </c>
      <c r="B85" s="56">
        <v>10991</v>
      </c>
      <c r="C85" s="56">
        <v>2211</v>
      </c>
      <c r="D85" s="56">
        <v>3510</v>
      </c>
      <c r="E85" s="56">
        <v>0</v>
      </c>
      <c r="F85" s="56">
        <v>0</v>
      </c>
      <c r="G85" s="56">
        <v>269</v>
      </c>
      <c r="H85" s="56">
        <v>207</v>
      </c>
      <c r="I85" s="56">
        <v>46</v>
      </c>
      <c r="J85" s="56">
        <v>1813</v>
      </c>
      <c r="K85" s="56">
        <v>1416</v>
      </c>
      <c r="L85" s="56">
        <v>657</v>
      </c>
      <c r="M85" s="56">
        <v>862</v>
      </c>
      <c r="N85" s="34" t="str">
        <f t="shared" si="4"/>
        <v>correcto</v>
      </c>
    </row>
    <row r="86" spans="1:14" ht="15.75" x14ac:dyDescent="0.25">
      <c r="A86" s="35" t="s">
        <v>118</v>
      </c>
      <c r="B86" s="56">
        <v>11535</v>
      </c>
      <c r="C86" s="56">
        <v>2428</v>
      </c>
      <c r="D86" s="56">
        <v>4508</v>
      </c>
      <c r="E86" s="56">
        <v>0</v>
      </c>
      <c r="F86" s="56">
        <v>0</v>
      </c>
      <c r="G86" s="56">
        <v>269</v>
      </c>
      <c r="H86" s="56">
        <v>154</v>
      </c>
      <c r="I86" s="56">
        <v>46</v>
      </c>
      <c r="J86" s="56">
        <v>1360</v>
      </c>
      <c r="K86" s="56">
        <v>1623</v>
      </c>
      <c r="L86" s="56">
        <v>546</v>
      </c>
      <c r="M86" s="56">
        <v>601</v>
      </c>
      <c r="N86" s="34" t="str">
        <f t="shared" si="4"/>
        <v>correcto</v>
      </c>
    </row>
    <row r="87" spans="1:14" ht="15.75" x14ac:dyDescent="0.25">
      <c r="A87" s="35" t="s">
        <v>119</v>
      </c>
      <c r="B87" s="56">
        <v>24582</v>
      </c>
      <c r="C87" s="56">
        <v>4163</v>
      </c>
      <c r="D87" s="56">
        <v>9281</v>
      </c>
      <c r="E87" s="56">
        <v>0</v>
      </c>
      <c r="F87" s="56">
        <v>0</v>
      </c>
      <c r="G87" s="56">
        <v>1880</v>
      </c>
      <c r="H87" s="56">
        <v>186</v>
      </c>
      <c r="I87" s="56">
        <v>183</v>
      </c>
      <c r="J87" s="56">
        <v>2849</v>
      </c>
      <c r="K87" s="56">
        <v>3419</v>
      </c>
      <c r="L87" s="56">
        <v>1195</v>
      </c>
      <c r="M87" s="56">
        <v>1426</v>
      </c>
      <c r="N87" s="34" t="str">
        <f t="shared" si="4"/>
        <v>correcto</v>
      </c>
    </row>
    <row r="88" spans="1:14" ht="15.75" x14ac:dyDescent="0.25">
      <c r="A88" s="35" t="s">
        <v>120</v>
      </c>
      <c r="B88" s="56">
        <v>23896</v>
      </c>
      <c r="C88" s="56">
        <v>9878</v>
      </c>
      <c r="D88" s="56">
        <v>5228</v>
      </c>
      <c r="E88" s="56">
        <v>843</v>
      </c>
      <c r="F88" s="56">
        <v>200</v>
      </c>
      <c r="G88" s="56">
        <v>1343</v>
      </c>
      <c r="H88" s="56">
        <v>115</v>
      </c>
      <c r="I88" s="56">
        <v>459</v>
      </c>
      <c r="J88" s="56">
        <v>1878</v>
      </c>
      <c r="K88" s="56">
        <v>2576</v>
      </c>
      <c r="L88" s="56">
        <v>739</v>
      </c>
      <c r="M88" s="56">
        <v>637</v>
      </c>
      <c r="N88" s="34" t="str">
        <f t="shared" si="4"/>
        <v>correcto</v>
      </c>
    </row>
    <row r="89" spans="1:14" ht="15.75" x14ac:dyDescent="0.25">
      <c r="A89" s="35" t="s">
        <v>121</v>
      </c>
      <c r="B89" s="56">
        <v>14833</v>
      </c>
      <c r="C89" s="56">
        <v>1189</v>
      </c>
      <c r="D89" s="56">
        <v>4339</v>
      </c>
      <c r="E89" s="56">
        <v>0</v>
      </c>
      <c r="F89" s="56">
        <v>0</v>
      </c>
      <c r="G89" s="56">
        <v>3224</v>
      </c>
      <c r="H89" s="56">
        <v>199</v>
      </c>
      <c r="I89" s="56">
        <v>128</v>
      </c>
      <c r="J89" s="56">
        <v>2201</v>
      </c>
      <c r="K89" s="56">
        <v>1786</v>
      </c>
      <c r="L89" s="56">
        <v>783</v>
      </c>
      <c r="M89" s="56">
        <v>984</v>
      </c>
      <c r="N89" s="34" t="str">
        <f t="shared" si="4"/>
        <v>correcto</v>
      </c>
    </row>
    <row r="90" spans="1:14" ht="15.75" x14ac:dyDescent="0.25">
      <c r="A90" s="35" t="s">
        <v>122</v>
      </c>
      <c r="B90" s="56">
        <v>33691</v>
      </c>
      <c r="C90" s="56">
        <v>955</v>
      </c>
      <c r="D90" s="56">
        <v>2581</v>
      </c>
      <c r="E90" s="56">
        <v>0</v>
      </c>
      <c r="F90" s="56">
        <v>0</v>
      </c>
      <c r="G90" s="56">
        <v>17731</v>
      </c>
      <c r="H90" s="56">
        <v>978</v>
      </c>
      <c r="I90" s="56">
        <v>716</v>
      </c>
      <c r="J90" s="56">
        <v>5050</v>
      </c>
      <c r="K90" s="56">
        <v>2526</v>
      </c>
      <c r="L90" s="56">
        <v>1366</v>
      </c>
      <c r="M90" s="56">
        <v>1788</v>
      </c>
      <c r="N90" s="34" t="str">
        <f t="shared" si="4"/>
        <v>correcto</v>
      </c>
    </row>
    <row r="91" spans="1:14" ht="15.75" x14ac:dyDescent="0.25">
      <c r="A91" s="35" t="s">
        <v>123</v>
      </c>
      <c r="B91" s="56">
        <v>15836</v>
      </c>
      <c r="C91" s="56">
        <v>762</v>
      </c>
      <c r="D91" s="56">
        <v>4149</v>
      </c>
      <c r="E91" s="56">
        <v>0</v>
      </c>
      <c r="F91" s="56">
        <v>309</v>
      </c>
      <c r="G91" s="56">
        <v>6179</v>
      </c>
      <c r="H91" s="56">
        <v>156</v>
      </c>
      <c r="I91" s="56">
        <v>46</v>
      </c>
      <c r="J91" s="56">
        <v>1101</v>
      </c>
      <c r="K91" s="56">
        <v>1909</v>
      </c>
      <c r="L91" s="56">
        <v>547</v>
      </c>
      <c r="M91" s="56">
        <v>678</v>
      </c>
      <c r="N91" s="34" t="str">
        <f t="shared" si="4"/>
        <v>correcto</v>
      </c>
    </row>
    <row r="92" spans="1:14" ht="15.75" x14ac:dyDescent="0.25">
      <c r="A92" s="35" t="s">
        <v>124</v>
      </c>
      <c r="B92" s="56">
        <v>6625</v>
      </c>
      <c r="C92" s="56">
        <v>902</v>
      </c>
      <c r="D92" s="56">
        <v>2933</v>
      </c>
      <c r="E92" s="56">
        <v>0</v>
      </c>
      <c r="F92" s="56">
        <v>0</v>
      </c>
      <c r="G92" s="56">
        <v>269</v>
      </c>
      <c r="H92" s="56">
        <v>151</v>
      </c>
      <c r="I92" s="56">
        <v>64</v>
      </c>
      <c r="J92" s="56">
        <v>971</v>
      </c>
      <c r="K92" s="56">
        <v>564</v>
      </c>
      <c r="L92" s="56">
        <v>310</v>
      </c>
      <c r="M92" s="56">
        <v>461</v>
      </c>
      <c r="N92" s="34" t="str">
        <f t="shared" si="4"/>
        <v>correcto</v>
      </c>
    </row>
    <row r="93" spans="1:14" ht="15.75" x14ac:dyDescent="0.25">
      <c r="A93" s="35" t="s">
        <v>125</v>
      </c>
      <c r="B93" s="56">
        <v>5499</v>
      </c>
      <c r="C93" s="56">
        <v>51</v>
      </c>
      <c r="D93" s="56">
        <v>2885</v>
      </c>
      <c r="E93" s="56">
        <v>0</v>
      </c>
      <c r="F93" s="56">
        <v>0</v>
      </c>
      <c r="G93" s="56">
        <v>269</v>
      </c>
      <c r="H93" s="56">
        <v>154</v>
      </c>
      <c r="I93" s="56">
        <v>156</v>
      </c>
      <c r="J93" s="56">
        <v>842</v>
      </c>
      <c r="K93" s="56">
        <v>392</v>
      </c>
      <c r="L93" s="56">
        <v>406</v>
      </c>
      <c r="M93" s="56">
        <v>344</v>
      </c>
      <c r="N93" s="34" t="str">
        <f t="shared" si="4"/>
        <v>correcto</v>
      </c>
    </row>
    <row r="94" spans="1:14" ht="15.75" x14ac:dyDescent="0.25">
      <c r="A94" s="35" t="s">
        <v>126</v>
      </c>
      <c r="B94" s="56">
        <v>10720</v>
      </c>
      <c r="C94" s="56">
        <v>1058</v>
      </c>
      <c r="D94" s="56">
        <v>3753</v>
      </c>
      <c r="E94" s="56">
        <v>0</v>
      </c>
      <c r="F94" s="56">
        <v>0</v>
      </c>
      <c r="G94" s="56">
        <v>3223</v>
      </c>
      <c r="H94" s="56">
        <v>125</v>
      </c>
      <c r="I94" s="56">
        <v>147</v>
      </c>
      <c r="J94" s="56">
        <v>842</v>
      </c>
      <c r="K94" s="56">
        <v>860</v>
      </c>
      <c r="L94" s="56">
        <v>354</v>
      </c>
      <c r="M94" s="56">
        <v>358</v>
      </c>
      <c r="N94" s="34" t="str">
        <f t="shared" si="4"/>
        <v>correcto</v>
      </c>
    </row>
    <row r="95" spans="1:14" ht="15.75" x14ac:dyDescent="0.25">
      <c r="A95" s="35" t="s">
        <v>127</v>
      </c>
      <c r="B95" s="56">
        <v>23913</v>
      </c>
      <c r="C95" s="56">
        <v>1356</v>
      </c>
      <c r="D95" s="56">
        <v>3331</v>
      </c>
      <c r="E95" s="56">
        <v>0</v>
      </c>
      <c r="F95" s="56">
        <v>0</v>
      </c>
      <c r="G95" s="56">
        <v>9403</v>
      </c>
      <c r="H95" s="56">
        <v>438</v>
      </c>
      <c r="I95" s="56">
        <v>64</v>
      </c>
      <c r="J95" s="56">
        <v>3302</v>
      </c>
      <c r="K95" s="56">
        <v>2207</v>
      </c>
      <c r="L95" s="56">
        <v>1321</v>
      </c>
      <c r="M95" s="56">
        <v>2491</v>
      </c>
      <c r="N95" s="34" t="str">
        <f t="shared" si="4"/>
        <v>correcto</v>
      </c>
    </row>
    <row r="96" spans="1:14" ht="15.75" x14ac:dyDescent="0.25">
      <c r="A96" s="35" t="s">
        <v>128</v>
      </c>
      <c r="B96" s="56">
        <v>7458</v>
      </c>
      <c r="C96" s="56">
        <v>737</v>
      </c>
      <c r="D96" s="56">
        <v>3488</v>
      </c>
      <c r="E96" s="56">
        <v>0</v>
      </c>
      <c r="F96" s="56">
        <v>0</v>
      </c>
      <c r="G96" s="56">
        <v>537</v>
      </c>
      <c r="H96" s="56">
        <v>170</v>
      </c>
      <c r="I96" s="56">
        <v>83</v>
      </c>
      <c r="J96" s="56">
        <v>971</v>
      </c>
      <c r="K96" s="56">
        <v>642</v>
      </c>
      <c r="L96" s="56">
        <v>413</v>
      </c>
      <c r="M96" s="56">
        <v>417</v>
      </c>
      <c r="N96" s="34" t="str">
        <f t="shared" si="4"/>
        <v>correcto</v>
      </c>
    </row>
    <row r="97" spans="1:14" ht="15.75" x14ac:dyDescent="0.25">
      <c r="A97" s="35" t="s">
        <v>129</v>
      </c>
      <c r="B97" s="56">
        <v>9028</v>
      </c>
      <c r="C97" s="56">
        <v>1801</v>
      </c>
      <c r="D97" s="56">
        <v>4048</v>
      </c>
      <c r="E97" s="56">
        <v>0</v>
      </c>
      <c r="F97" s="56">
        <v>0</v>
      </c>
      <c r="G97" s="56">
        <v>806</v>
      </c>
      <c r="H97" s="56">
        <v>38</v>
      </c>
      <c r="I97" s="56">
        <v>28</v>
      </c>
      <c r="J97" s="56">
        <v>842</v>
      </c>
      <c r="K97" s="56">
        <v>685</v>
      </c>
      <c r="L97" s="56">
        <v>398</v>
      </c>
      <c r="M97" s="56">
        <v>382</v>
      </c>
      <c r="N97" s="34" t="str">
        <f t="shared" si="4"/>
        <v>correcto</v>
      </c>
    </row>
    <row r="98" spans="1:14" ht="15.75" x14ac:dyDescent="0.25">
      <c r="A98" s="35" t="s">
        <v>130</v>
      </c>
      <c r="B98" s="56">
        <v>37497</v>
      </c>
      <c r="C98" s="56">
        <v>5227</v>
      </c>
      <c r="D98" s="56">
        <v>4123</v>
      </c>
      <c r="E98" s="56">
        <v>0</v>
      </c>
      <c r="F98" s="56">
        <v>344</v>
      </c>
      <c r="G98" s="56">
        <v>4030</v>
      </c>
      <c r="H98" s="56">
        <v>1824</v>
      </c>
      <c r="I98" s="56">
        <v>945</v>
      </c>
      <c r="J98" s="56">
        <v>6345</v>
      </c>
      <c r="K98" s="56">
        <v>5774</v>
      </c>
      <c r="L98" s="56">
        <v>2876</v>
      </c>
      <c r="M98" s="56">
        <v>6009</v>
      </c>
      <c r="N98" s="34" t="str">
        <f t="shared" si="4"/>
        <v>correcto</v>
      </c>
    </row>
    <row r="99" spans="1:14" ht="15.75" x14ac:dyDescent="0.25">
      <c r="A99" s="35" t="s">
        <v>131</v>
      </c>
      <c r="B99" s="56">
        <v>21979</v>
      </c>
      <c r="C99" s="56">
        <v>3198</v>
      </c>
      <c r="D99" s="56">
        <v>6962</v>
      </c>
      <c r="E99" s="56">
        <v>0</v>
      </c>
      <c r="F99" s="56">
        <v>0</v>
      </c>
      <c r="G99" s="56">
        <v>1880</v>
      </c>
      <c r="H99" s="56">
        <v>601</v>
      </c>
      <c r="I99" s="56">
        <v>83</v>
      </c>
      <c r="J99" s="56">
        <v>3108</v>
      </c>
      <c r="K99" s="56">
        <v>3481</v>
      </c>
      <c r="L99" s="56">
        <v>1314</v>
      </c>
      <c r="M99" s="56">
        <v>1352</v>
      </c>
      <c r="N99" s="34" t="str">
        <f t="shared" si="4"/>
        <v>correcto</v>
      </c>
    </row>
    <row r="100" spans="1:14" ht="15.75" x14ac:dyDescent="0.25">
      <c r="A100" s="35" t="s">
        <v>132</v>
      </c>
      <c r="B100" s="56">
        <v>83279</v>
      </c>
      <c r="C100" s="56">
        <v>2501</v>
      </c>
      <c r="D100" s="56">
        <v>8274</v>
      </c>
      <c r="E100" s="56">
        <v>0</v>
      </c>
      <c r="F100" s="56">
        <v>8944</v>
      </c>
      <c r="G100" s="56">
        <v>35193</v>
      </c>
      <c r="H100" s="56">
        <v>2210</v>
      </c>
      <c r="I100" s="56">
        <v>1303</v>
      </c>
      <c r="J100" s="56">
        <v>8027</v>
      </c>
      <c r="K100" s="56">
        <v>11786</v>
      </c>
      <c r="L100" s="56">
        <v>2111</v>
      </c>
      <c r="M100" s="56">
        <v>2930</v>
      </c>
      <c r="N100" s="34" t="str">
        <f t="shared" si="4"/>
        <v>correcto</v>
      </c>
    </row>
    <row r="101" spans="1:14" ht="15.75" x14ac:dyDescent="0.25">
      <c r="A101" s="35" t="s">
        <v>133</v>
      </c>
      <c r="B101" s="56">
        <v>14858</v>
      </c>
      <c r="C101" s="56">
        <v>4592</v>
      </c>
      <c r="D101" s="56">
        <v>4916</v>
      </c>
      <c r="E101" s="56">
        <v>0</v>
      </c>
      <c r="F101" s="56">
        <v>110</v>
      </c>
      <c r="G101" s="56">
        <v>269</v>
      </c>
      <c r="H101" s="56">
        <v>84</v>
      </c>
      <c r="I101" s="56">
        <v>202</v>
      </c>
      <c r="J101" s="56">
        <v>1878</v>
      </c>
      <c r="K101" s="56">
        <v>1541</v>
      </c>
      <c r="L101" s="56">
        <v>553</v>
      </c>
      <c r="M101" s="56">
        <v>713</v>
      </c>
      <c r="N101" s="34" t="str">
        <f t="shared" si="4"/>
        <v>correcto</v>
      </c>
    </row>
    <row r="102" spans="1:14" ht="15.75" x14ac:dyDescent="0.25">
      <c r="A102" s="35" t="s">
        <v>134</v>
      </c>
      <c r="B102" s="56">
        <v>21714</v>
      </c>
      <c r="C102" s="56">
        <v>5642</v>
      </c>
      <c r="D102" s="56">
        <v>6189</v>
      </c>
      <c r="E102" s="56">
        <v>0</v>
      </c>
      <c r="F102" s="64">
        <v>0</v>
      </c>
      <c r="G102" s="56">
        <v>269</v>
      </c>
      <c r="H102" s="56">
        <v>530</v>
      </c>
      <c r="I102" s="56">
        <v>532</v>
      </c>
      <c r="J102" s="56">
        <v>3367</v>
      </c>
      <c r="K102" s="56">
        <v>2252</v>
      </c>
      <c r="L102" s="56">
        <v>1291</v>
      </c>
      <c r="M102" s="56">
        <v>1642</v>
      </c>
      <c r="N102" s="34" t="str">
        <f t="shared" si="4"/>
        <v>correcto</v>
      </c>
    </row>
    <row r="103" spans="1:14" ht="15.75" x14ac:dyDescent="0.25">
      <c r="A103" s="35" t="s">
        <v>135</v>
      </c>
      <c r="B103" s="56">
        <v>10046</v>
      </c>
      <c r="C103" s="56">
        <v>2343</v>
      </c>
      <c r="D103" s="56">
        <v>3759</v>
      </c>
      <c r="E103" s="56">
        <v>0</v>
      </c>
      <c r="F103" s="56">
        <v>0</v>
      </c>
      <c r="G103" s="56">
        <v>806</v>
      </c>
      <c r="H103" s="56">
        <v>124</v>
      </c>
      <c r="I103" s="56">
        <v>37</v>
      </c>
      <c r="J103" s="56">
        <v>971</v>
      </c>
      <c r="K103" s="56">
        <v>1147</v>
      </c>
      <c r="L103" s="56">
        <v>354</v>
      </c>
      <c r="M103" s="56">
        <v>505</v>
      </c>
      <c r="N103" s="34" t="str">
        <f t="shared" si="4"/>
        <v>correcto</v>
      </c>
    </row>
    <row r="104" spans="1:14" ht="15.75" x14ac:dyDescent="0.25">
      <c r="A104" s="35" t="s">
        <v>136</v>
      </c>
      <c r="B104" s="56">
        <v>44350</v>
      </c>
      <c r="C104" s="56">
        <v>10441</v>
      </c>
      <c r="D104" s="56">
        <v>3825</v>
      </c>
      <c r="E104" s="56">
        <v>0</v>
      </c>
      <c r="F104" s="56">
        <v>0</v>
      </c>
      <c r="G104" s="56">
        <v>9134</v>
      </c>
      <c r="H104" s="56">
        <v>794</v>
      </c>
      <c r="I104" s="56">
        <v>1476</v>
      </c>
      <c r="J104" s="56">
        <v>6539</v>
      </c>
      <c r="K104" s="56">
        <v>5397</v>
      </c>
      <c r="L104" s="56">
        <v>2472</v>
      </c>
      <c r="M104" s="56">
        <v>4272</v>
      </c>
      <c r="N104" s="34" t="str">
        <f t="shared" si="4"/>
        <v>correcto</v>
      </c>
    </row>
    <row r="105" spans="1:14" ht="15.75" x14ac:dyDescent="0.25">
      <c r="A105" s="35" t="s">
        <v>137</v>
      </c>
      <c r="B105" s="56">
        <v>4391</v>
      </c>
      <c r="C105" s="56">
        <v>339</v>
      </c>
      <c r="D105" s="56">
        <v>3170</v>
      </c>
      <c r="E105" s="56">
        <v>0</v>
      </c>
      <c r="F105" s="56">
        <v>0</v>
      </c>
      <c r="G105" s="56">
        <v>269</v>
      </c>
      <c r="H105" s="56">
        <v>10</v>
      </c>
      <c r="I105" s="56">
        <v>9</v>
      </c>
      <c r="J105" s="56">
        <v>194</v>
      </c>
      <c r="K105" s="56">
        <v>171</v>
      </c>
      <c r="L105" s="56">
        <v>88</v>
      </c>
      <c r="M105" s="56">
        <v>141</v>
      </c>
      <c r="N105" s="34" t="str">
        <f t="shared" si="4"/>
        <v>correcto</v>
      </c>
    </row>
    <row r="106" spans="1:14" ht="15.75" x14ac:dyDescent="0.25">
      <c r="A106" s="35" t="s">
        <v>138</v>
      </c>
      <c r="B106" s="56">
        <v>30945</v>
      </c>
      <c r="C106" s="56">
        <v>741</v>
      </c>
      <c r="D106" s="56">
        <v>2490</v>
      </c>
      <c r="E106" s="56">
        <v>0</v>
      </c>
      <c r="F106" s="56">
        <v>5</v>
      </c>
      <c r="G106" s="56">
        <v>20149</v>
      </c>
      <c r="H106" s="64">
        <v>240</v>
      </c>
      <c r="I106" s="56">
        <v>92</v>
      </c>
      <c r="J106" s="56">
        <v>3302</v>
      </c>
      <c r="K106" s="56">
        <v>1539</v>
      </c>
      <c r="L106" s="56">
        <v>1145</v>
      </c>
      <c r="M106" s="56">
        <v>1242</v>
      </c>
      <c r="N106" s="34" t="str">
        <f t="shared" si="4"/>
        <v>correcto</v>
      </c>
    </row>
    <row r="107" spans="1:14" ht="15.75" x14ac:dyDescent="0.25">
      <c r="A107" s="35" t="s">
        <v>139</v>
      </c>
      <c r="B107" s="56">
        <v>15305</v>
      </c>
      <c r="C107" s="56">
        <v>4645</v>
      </c>
      <c r="D107" s="56">
        <v>4597</v>
      </c>
      <c r="E107" s="56">
        <v>0</v>
      </c>
      <c r="F107" s="56">
        <v>0</v>
      </c>
      <c r="G107" s="56">
        <v>269</v>
      </c>
      <c r="H107" s="56">
        <v>115</v>
      </c>
      <c r="I107" s="56">
        <v>46</v>
      </c>
      <c r="J107" s="56">
        <v>1619</v>
      </c>
      <c r="K107" s="56">
        <v>2343</v>
      </c>
      <c r="L107" s="56">
        <v>664</v>
      </c>
      <c r="M107" s="56">
        <v>1007</v>
      </c>
      <c r="N107" s="34" t="str">
        <f t="shared" si="4"/>
        <v>correcto</v>
      </c>
    </row>
    <row r="108" spans="1:14" ht="15.75" x14ac:dyDescent="0.25">
      <c r="A108" s="35" t="s">
        <v>140</v>
      </c>
      <c r="B108" s="56">
        <v>121290</v>
      </c>
      <c r="C108" s="56">
        <v>3562</v>
      </c>
      <c r="D108" s="56">
        <v>778</v>
      </c>
      <c r="E108" s="56">
        <v>8</v>
      </c>
      <c r="F108" s="56">
        <v>0</v>
      </c>
      <c r="G108" s="56">
        <v>112296</v>
      </c>
      <c r="H108" s="56">
        <v>148</v>
      </c>
      <c r="I108" s="56">
        <v>257</v>
      </c>
      <c r="J108" s="56">
        <v>1360</v>
      </c>
      <c r="K108" s="56">
        <v>1575</v>
      </c>
      <c r="L108" s="56">
        <v>517</v>
      </c>
      <c r="M108" s="56">
        <v>789</v>
      </c>
      <c r="N108" s="34" t="str">
        <f t="shared" si="4"/>
        <v>correcto</v>
      </c>
    </row>
    <row r="109" spans="1:14" ht="15.75" x14ac:dyDescent="0.25">
      <c r="A109" s="35" t="s">
        <v>141</v>
      </c>
      <c r="B109" s="56">
        <v>10037</v>
      </c>
      <c r="C109" s="56">
        <v>1238</v>
      </c>
      <c r="D109" s="56">
        <v>5264</v>
      </c>
      <c r="E109" s="56">
        <v>0</v>
      </c>
      <c r="F109" s="56">
        <v>0</v>
      </c>
      <c r="G109" s="56">
        <v>269</v>
      </c>
      <c r="H109" s="56">
        <v>83</v>
      </c>
      <c r="I109" s="56">
        <v>83</v>
      </c>
      <c r="J109" s="56">
        <v>1036</v>
      </c>
      <c r="K109" s="56">
        <v>1224</v>
      </c>
      <c r="L109" s="56">
        <v>377</v>
      </c>
      <c r="M109" s="56">
        <v>463</v>
      </c>
      <c r="N109" s="34" t="str">
        <f t="shared" si="4"/>
        <v>correcto</v>
      </c>
    </row>
    <row r="110" spans="1:14" ht="15.75" x14ac:dyDescent="0.25">
      <c r="A110" s="35" t="s">
        <v>142</v>
      </c>
      <c r="B110" s="56">
        <v>12643</v>
      </c>
      <c r="C110" s="56">
        <v>3628</v>
      </c>
      <c r="D110" s="56">
        <v>4999</v>
      </c>
      <c r="E110" s="56">
        <v>0</v>
      </c>
      <c r="F110" s="64">
        <v>0</v>
      </c>
      <c r="G110" s="56">
        <v>269</v>
      </c>
      <c r="H110" s="56">
        <v>96</v>
      </c>
      <c r="I110" s="56">
        <v>37</v>
      </c>
      <c r="J110" s="56">
        <v>1101</v>
      </c>
      <c r="K110" s="56">
        <v>1608</v>
      </c>
      <c r="L110" s="56">
        <v>368</v>
      </c>
      <c r="M110" s="56">
        <v>537</v>
      </c>
      <c r="N110" s="34" t="str">
        <f t="shared" si="4"/>
        <v>correcto</v>
      </c>
    </row>
    <row r="111" spans="1:14" ht="15.75" x14ac:dyDescent="0.25">
      <c r="A111" s="35" t="s">
        <v>143</v>
      </c>
      <c r="B111" s="56">
        <v>15813</v>
      </c>
      <c r="C111" s="56">
        <v>5691</v>
      </c>
      <c r="D111" s="56">
        <v>3363</v>
      </c>
      <c r="E111" s="56">
        <v>0</v>
      </c>
      <c r="F111" s="56">
        <v>0</v>
      </c>
      <c r="G111" s="56">
        <v>1075</v>
      </c>
      <c r="H111" s="56">
        <v>92</v>
      </c>
      <c r="I111" s="56">
        <v>266</v>
      </c>
      <c r="J111" s="56">
        <v>2137</v>
      </c>
      <c r="K111" s="56">
        <v>1661</v>
      </c>
      <c r="L111" s="56">
        <v>679</v>
      </c>
      <c r="M111" s="56">
        <v>849</v>
      </c>
      <c r="N111" s="34" t="str">
        <f t="shared" si="4"/>
        <v>correcto</v>
      </c>
    </row>
    <row r="112" spans="1:14" ht="15.75" x14ac:dyDescent="0.25">
      <c r="A112" s="35" t="s">
        <v>144</v>
      </c>
      <c r="B112" s="56">
        <v>5976</v>
      </c>
      <c r="C112" s="56">
        <v>1554</v>
      </c>
      <c r="D112" s="56">
        <v>1868</v>
      </c>
      <c r="E112" s="56">
        <v>0</v>
      </c>
      <c r="F112" s="56">
        <v>0</v>
      </c>
      <c r="G112" s="56">
        <v>269</v>
      </c>
      <c r="H112" s="56">
        <v>48</v>
      </c>
      <c r="I112" s="56">
        <v>147</v>
      </c>
      <c r="J112" s="56">
        <v>647</v>
      </c>
      <c r="K112" s="56">
        <v>716</v>
      </c>
      <c r="L112" s="56">
        <v>296</v>
      </c>
      <c r="M112" s="56">
        <v>431</v>
      </c>
      <c r="N112" s="34" t="str">
        <f t="shared" si="4"/>
        <v>correcto</v>
      </c>
    </row>
    <row r="113" spans="1:14" ht="15.75" x14ac:dyDescent="0.25">
      <c r="A113" s="35" t="s">
        <v>145</v>
      </c>
      <c r="B113" s="56">
        <v>12334</v>
      </c>
      <c r="C113" s="56">
        <v>2379</v>
      </c>
      <c r="D113" s="56">
        <v>3804</v>
      </c>
      <c r="E113" s="56">
        <v>1</v>
      </c>
      <c r="F113" s="56">
        <v>404</v>
      </c>
      <c r="G113" s="56">
        <v>537</v>
      </c>
      <c r="H113" s="56">
        <v>130</v>
      </c>
      <c r="I113" s="56">
        <v>73</v>
      </c>
      <c r="J113" s="56">
        <v>1683</v>
      </c>
      <c r="K113" s="56">
        <v>1882</v>
      </c>
      <c r="L113" s="56">
        <v>584</v>
      </c>
      <c r="M113" s="56">
        <v>857</v>
      </c>
      <c r="N113" s="34" t="str">
        <f t="shared" si="4"/>
        <v>correcto</v>
      </c>
    </row>
    <row r="114" spans="1:14" ht="15.75" x14ac:dyDescent="0.25">
      <c r="A114" s="35" t="s">
        <v>146</v>
      </c>
      <c r="B114" s="56">
        <v>18962</v>
      </c>
      <c r="C114" s="56">
        <v>3760</v>
      </c>
      <c r="D114" s="56">
        <v>3260</v>
      </c>
      <c r="E114" s="56">
        <v>0</v>
      </c>
      <c r="F114" s="56">
        <v>0</v>
      </c>
      <c r="G114" s="56">
        <v>6179</v>
      </c>
      <c r="H114" s="56">
        <v>161</v>
      </c>
      <c r="I114" s="56">
        <v>18</v>
      </c>
      <c r="J114" s="56">
        <v>2201</v>
      </c>
      <c r="K114" s="56">
        <v>1534</v>
      </c>
      <c r="L114" s="56">
        <v>672</v>
      </c>
      <c r="M114" s="56">
        <v>1177</v>
      </c>
      <c r="N114" s="34" t="str">
        <f t="shared" si="4"/>
        <v>correcto</v>
      </c>
    </row>
    <row r="115" spans="1:14" ht="15.75" x14ac:dyDescent="0.25">
      <c r="A115" s="35" t="s">
        <v>147</v>
      </c>
      <c r="B115" s="56">
        <v>20624</v>
      </c>
      <c r="C115" s="56">
        <v>7628</v>
      </c>
      <c r="D115" s="56">
        <v>1967</v>
      </c>
      <c r="E115" s="56">
        <v>0</v>
      </c>
      <c r="F115" s="56">
        <v>0</v>
      </c>
      <c r="G115" s="56">
        <v>3492</v>
      </c>
      <c r="H115" s="56">
        <v>130</v>
      </c>
      <c r="I115" s="56">
        <v>330</v>
      </c>
      <c r="J115" s="56">
        <v>1878</v>
      </c>
      <c r="K115" s="56">
        <v>3549</v>
      </c>
      <c r="L115" s="56">
        <v>723</v>
      </c>
      <c r="M115" s="56">
        <v>927</v>
      </c>
      <c r="N115" s="34" t="str">
        <f t="shared" si="4"/>
        <v>correcto</v>
      </c>
    </row>
    <row r="116" spans="1:14" ht="15.75" x14ac:dyDescent="0.25">
      <c r="A116" s="35" t="s">
        <v>148</v>
      </c>
      <c r="B116" s="56">
        <v>4463</v>
      </c>
      <c r="C116" s="56">
        <v>1195</v>
      </c>
      <c r="D116" s="56">
        <v>920</v>
      </c>
      <c r="E116" s="56">
        <v>0</v>
      </c>
      <c r="F116" s="56">
        <v>0</v>
      </c>
      <c r="G116" s="56">
        <v>269</v>
      </c>
      <c r="H116" s="56">
        <v>58</v>
      </c>
      <c r="I116" s="56">
        <v>18</v>
      </c>
      <c r="J116" s="56">
        <v>712</v>
      </c>
      <c r="K116" s="56">
        <v>720</v>
      </c>
      <c r="L116" s="56">
        <v>258</v>
      </c>
      <c r="M116" s="56">
        <v>313</v>
      </c>
      <c r="N116" s="34" t="str">
        <f t="shared" si="4"/>
        <v>correcto</v>
      </c>
    </row>
    <row r="117" spans="1:14" ht="15.75" x14ac:dyDescent="0.25">
      <c r="A117" s="35" t="s">
        <v>149</v>
      </c>
      <c r="B117" s="56">
        <v>8553</v>
      </c>
      <c r="C117" s="56">
        <v>2234</v>
      </c>
      <c r="D117" s="56">
        <v>2659</v>
      </c>
      <c r="E117" s="56">
        <v>0</v>
      </c>
      <c r="F117" s="56">
        <v>0</v>
      </c>
      <c r="G117" s="56">
        <v>269</v>
      </c>
      <c r="H117" s="56">
        <v>107</v>
      </c>
      <c r="I117" s="56">
        <v>101</v>
      </c>
      <c r="J117" s="56">
        <v>1165</v>
      </c>
      <c r="K117" s="56">
        <v>952</v>
      </c>
      <c r="L117" s="56">
        <v>487</v>
      </c>
      <c r="M117" s="56">
        <v>579</v>
      </c>
      <c r="N117" s="34" t="str">
        <f t="shared" si="4"/>
        <v>correcto</v>
      </c>
    </row>
    <row r="118" spans="1:14" ht="15.75" x14ac:dyDescent="0.25">
      <c r="A118" s="35" t="s">
        <v>150</v>
      </c>
      <c r="B118" s="56">
        <v>11210</v>
      </c>
      <c r="C118" s="56">
        <v>2826</v>
      </c>
      <c r="D118" s="56">
        <v>1742</v>
      </c>
      <c r="E118" s="56">
        <v>0</v>
      </c>
      <c r="F118" s="56">
        <v>0</v>
      </c>
      <c r="G118" s="56">
        <v>2418</v>
      </c>
      <c r="H118" s="56">
        <v>250</v>
      </c>
      <c r="I118" s="56">
        <v>303</v>
      </c>
      <c r="J118" s="56">
        <v>1554</v>
      </c>
      <c r="K118" s="56">
        <v>1073</v>
      </c>
      <c r="L118" s="56">
        <v>502</v>
      </c>
      <c r="M118" s="56">
        <v>542</v>
      </c>
      <c r="N118" s="34" t="str">
        <f t="shared" si="4"/>
        <v>correcto</v>
      </c>
    </row>
    <row r="119" spans="1:14" ht="15.75" x14ac:dyDescent="0.25">
      <c r="A119" s="35" t="s">
        <v>151</v>
      </c>
      <c r="B119" s="56">
        <v>8695</v>
      </c>
      <c r="C119" s="56">
        <v>3493</v>
      </c>
      <c r="D119" s="56">
        <v>2470</v>
      </c>
      <c r="E119" s="56">
        <v>0</v>
      </c>
      <c r="F119" s="56">
        <v>47</v>
      </c>
      <c r="G119" s="56">
        <v>269</v>
      </c>
      <c r="H119" s="56">
        <v>67</v>
      </c>
      <c r="I119" s="56">
        <v>18</v>
      </c>
      <c r="J119" s="56">
        <v>842</v>
      </c>
      <c r="K119" s="56">
        <v>807</v>
      </c>
      <c r="L119" s="56">
        <v>346</v>
      </c>
      <c r="M119" s="56">
        <v>336</v>
      </c>
      <c r="N119" s="34" t="str">
        <f t="shared" si="4"/>
        <v>correcto</v>
      </c>
    </row>
    <row r="120" spans="1:14" ht="15.75" x14ac:dyDescent="0.25">
      <c r="A120" s="35" t="s">
        <v>152</v>
      </c>
      <c r="B120" s="56">
        <v>32755</v>
      </c>
      <c r="C120" s="56">
        <v>2578</v>
      </c>
      <c r="D120" s="56">
        <v>748</v>
      </c>
      <c r="E120" s="56">
        <v>7</v>
      </c>
      <c r="F120" s="56">
        <v>17</v>
      </c>
      <c r="G120" s="56">
        <v>6985</v>
      </c>
      <c r="H120" s="56">
        <v>4243</v>
      </c>
      <c r="I120" s="56">
        <v>569</v>
      </c>
      <c r="J120" s="56">
        <v>6733</v>
      </c>
      <c r="K120" s="56">
        <v>4546</v>
      </c>
      <c r="L120" s="56">
        <v>2127</v>
      </c>
      <c r="M120" s="56">
        <v>4202</v>
      </c>
      <c r="N120" s="34" t="str">
        <f t="shared" si="4"/>
        <v>correcto</v>
      </c>
    </row>
    <row r="121" spans="1:14" ht="15.75" x14ac:dyDescent="0.25">
      <c r="A121" s="35" t="s">
        <v>153</v>
      </c>
      <c r="B121" s="56">
        <v>17605</v>
      </c>
      <c r="C121" s="56">
        <v>4246</v>
      </c>
      <c r="D121" s="56">
        <v>933</v>
      </c>
      <c r="E121" s="56">
        <v>4</v>
      </c>
      <c r="F121" s="56">
        <v>60</v>
      </c>
      <c r="G121" s="56">
        <v>3224</v>
      </c>
      <c r="H121" s="56">
        <v>259</v>
      </c>
      <c r="I121" s="56">
        <v>211</v>
      </c>
      <c r="J121" s="56">
        <v>3043</v>
      </c>
      <c r="K121" s="56">
        <v>2826</v>
      </c>
      <c r="L121" s="56">
        <v>1018</v>
      </c>
      <c r="M121" s="56">
        <v>1781</v>
      </c>
      <c r="N121" s="34" t="str">
        <f t="shared" si="4"/>
        <v>correcto</v>
      </c>
    </row>
    <row r="122" spans="1:14" ht="15.75" x14ac:dyDescent="0.25">
      <c r="A122" s="35" t="s">
        <v>154</v>
      </c>
      <c r="B122" s="56">
        <v>6948</v>
      </c>
      <c r="C122" s="56">
        <v>58</v>
      </c>
      <c r="D122" s="56">
        <v>1225</v>
      </c>
      <c r="E122" s="56">
        <v>0</v>
      </c>
      <c r="F122" s="56">
        <v>0</v>
      </c>
      <c r="G122" s="56">
        <v>806</v>
      </c>
      <c r="H122" s="56">
        <v>202</v>
      </c>
      <c r="I122" s="56">
        <v>73</v>
      </c>
      <c r="J122" s="56">
        <v>1748</v>
      </c>
      <c r="K122" s="56">
        <v>748</v>
      </c>
      <c r="L122" s="56">
        <v>886</v>
      </c>
      <c r="M122" s="56">
        <v>1202</v>
      </c>
      <c r="N122" s="34" t="str">
        <f t="shared" si="4"/>
        <v>correcto</v>
      </c>
    </row>
    <row r="123" spans="1:14" ht="15.75" x14ac:dyDescent="0.25">
      <c r="A123" s="35" t="s">
        <v>155</v>
      </c>
      <c r="B123" s="56">
        <v>7324</v>
      </c>
      <c r="C123" s="56">
        <v>855</v>
      </c>
      <c r="D123" s="56">
        <v>3139</v>
      </c>
      <c r="E123" s="56">
        <v>0</v>
      </c>
      <c r="F123" s="56">
        <v>0</v>
      </c>
      <c r="G123" s="56">
        <v>1612</v>
      </c>
      <c r="H123" s="56">
        <v>67</v>
      </c>
      <c r="I123" s="56">
        <v>73</v>
      </c>
      <c r="J123" s="56">
        <v>518</v>
      </c>
      <c r="K123" s="56">
        <v>435</v>
      </c>
      <c r="L123" s="56">
        <v>243</v>
      </c>
      <c r="M123" s="56">
        <v>382</v>
      </c>
      <c r="N123" s="34" t="str">
        <f t="shared" si="4"/>
        <v>correcto</v>
      </c>
    </row>
    <row r="124" spans="1:14" ht="15.75" x14ac:dyDescent="0.25">
      <c r="A124" s="35" t="s">
        <v>156</v>
      </c>
      <c r="B124" s="56">
        <v>49981</v>
      </c>
      <c r="C124" s="56">
        <v>4893</v>
      </c>
      <c r="D124" s="56">
        <v>7640</v>
      </c>
      <c r="E124" s="56">
        <v>0</v>
      </c>
      <c r="F124" s="56">
        <v>1255</v>
      </c>
      <c r="G124" s="56">
        <v>12627</v>
      </c>
      <c r="H124" s="56">
        <v>981</v>
      </c>
      <c r="I124" s="56">
        <v>1478</v>
      </c>
      <c r="J124" s="56">
        <v>8092</v>
      </c>
      <c r="K124" s="56">
        <v>7920</v>
      </c>
      <c r="L124" s="56">
        <v>2340</v>
      </c>
      <c r="M124" s="56">
        <v>2755</v>
      </c>
      <c r="N124" s="34" t="str">
        <f t="shared" si="4"/>
        <v>correcto</v>
      </c>
    </row>
    <row r="125" spans="1:14" ht="15.75" x14ac:dyDescent="0.25">
      <c r="A125" s="35" t="s">
        <v>157</v>
      </c>
      <c r="B125" s="56">
        <v>7439</v>
      </c>
      <c r="C125" s="56">
        <v>898</v>
      </c>
      <c r="D125" s="56">
        <v>4666</v>
      </c>
      <c r="E125" s="56">
        <v>0</v>
      </c>
      <c r="F125" s="56">
        <v>0</v>
      </c>
      <c r="G125" s="56">
        <v>269</v>
      </c>
      <c r="H125" s="56">
        <v>77</v>
      </c>
      <c r="I125" s="56">
        <v>18</v>
      </c>
      <c r="J125" s="56">
        <v>518</v>
      </c>
      <c r="K125" s="56">
        <v>430</v>
      </c>
      <c r="L125" s="56">
        <v>266</v>
      </c>
      <c r="M125" s="56">
        <v>297</v>
      </c>
      <c r="N125" s="34" t="str">
        <f t="shared" si="4"/>
        <v>correcto</v>
      </c>
    </row>
    <row r="126" spans="1:14" ht="15.75" x14ac:dyDescent="0.25">
      <c r="A126" s="35" t="s">
        <v>158</v>
      </c>
      <c r="B126" s="56">
        <v>2044</v>
      </c>
      <c r="C126" s="56">
        <v>167</v>
      </c>
      <c r="D126" s="56">
        <v>1406</v>
      </c>
      <c r="E126" s="56">
        <v>0</v>
      </c>
      <c r="F126" s="56">
        <v>0</v>
      </c>
      <c r="G126" s="56">
        <v>269</v>
      </c>
      <c r="H126" s="56">
        <v>4</v>
      </c>
      <c r="I126" s="56">
        <v>9</v>
      </c>
      <c r="J126" s="56">
        <v>65</v>
      </c>
      <c r="K126" s="56">
        <v>44</v>
      </c>
      <c r="L126" s="56">
        <v>30</v>
      </c>
      <c r="M126" s="56">
        <v>50</v>
      </c>
      <c r="N126" s="34" t="str">
        <f t="shared" si="4"/>
        <v>correcto</v>
      </c>
    </row>
    <row r="127" spans="1:14" ht="15.75" x14ac:dyDescent="0.25">
      <c r="A127" s="35" t="s">
        <v>159</v>
      </c>
      <c r="B127" s="56">
        <v>10212</v>
      </c>
      <c r="C127" s="56">
        <v>2299</v>
      </c>
      <c r="D127" s="56">
        <v>3956</v>
      </c>
      <c r="E127" s="56">
        <v>0</v>
      </c>
      <c r="F127" s="56">
        <v>127</v>
      </c>
      <c r="G127" s="56">
        <v>806</v>
      </c>
      <c r="H127" s="56">
        <v>67</v>
      </c>
      <c r="I127" s="56">
        <v>110</v>
      </c>
      <c r="J127" s="56">
        <v>906</v>
      </c>
      <c r="K127" s="56">
        <v>1276</v>
      </c>
      <c r="L127" s="56">
        <v>310</v>
      </c>
      <c r="M127" s="56">
        <v>355</v>
      </c>
      <c r="N127" s="34" t="str">
        <f t="shared" si="4"/>
        <v>correcto</v>
      </c>
    </row>
    <row r="128" spans="1:14" ht="15.75" x14ac:dyDescent="0.25">
      <c r="A128" s="35" t="s">
        <v>160</v>
      </c>
      <c r="B128" s="56">
        <v>24534</v>
      </c>
      <c r="C128" s="56">
        <v>5010</v>
      </c>
      <c r="D128" s="56">
        <v>8959</v>
      </c>
      <c r="E128" s="56">
        <v>0</v>
      </c>
      <c r="F128" s="56">
        <v>0</v>
      </c>
      <c r="G128" s="56">
        <v>2686</v>
      </c>
      <c r="H128" s="56">
        <v>243</v>
      </c>
      <c r="I128" s="56">
        <v>229</v>
      </c>
      <c r="J128" s="56">
        <v>3108</v>
      </c>
      <c r="K128" s="56">
        <v>2098</v>
      </c>
      <c r="L128" s="56">
        <v>856</v>
      </c>
      <c r="M128" s="56">
        <v>1345</v>
      </c>
      <c r="N128" s="34" t="str">
        <f t="shared" si="4"/>
        <v>correcto</v>
      </c>
    </row>
    <row r="129" spans="1:14" ht="15.75" x14ac:dyDescent="0.25">
      <c r="A129" s="35" t="s">
        <v>161</v>
      </c>
      <c r="B129" s="56">
        <v>35776</v>
      </c>
      <c r="C129" s="56">
        <v>7331</v>
      </c>
      <c r="D129" s="56">
        <v>6041</v>
      </c>
      <c r="E129" s="56">
        <v>0</v>
      </c>
      <c r="F129" s="56">
        <v>0</v>
      </c>
      <c r="G129" s="56">
        <v>7522</v>
      </c>
      <c r="H129" s="56">
        <v>658</v>
      </c>
      <c r="I129" s="56">
        <v>533</v>
      </c>
      <c r="J129" s="56">
        <v>5180</v>
      </c>
      <c r="K129" s="56">
        <v>4796</v>
      </c>
      <c r="L129" s="56">
        <v>1661</v>
      </c>
      <c r="M129" s="56">
        <v>2054</v>
      </c>
      <c r="N129" s="34" t="str">
        <f t="shared" si="4"/>
        <v>correcto</v>
      </c>
    </row>
    <row r="130" spans="1:14" ht="15.75" x14ac:dyDescent="0.25">
      <c r="A130" s="35" t="s">
        <v>162</v>
      </c>
      <c r="B130" s="56">
        <v>21504</v>
      </c>
      <c r="C130" s="56">
        <v>4490</v>
      </c>
      <c r="D130" s="56">
        <v>5485</v>
      </c>
      <c r="E130" s="56">
        <v>0</v>
      </c>
      <c r="F130" s="56">
        <v>0</v>
      </c>
      <c r="G130" s="56">
        <v>2955</v>
      </c>
      <c r="H130" s="56">
        <v>204</v>
      </c>
      <c r="I130" s="56">
        <v>183</v>
      </c>
      <c r="J130" s="56">
        <v>2590</v>
      </c>
      <c r="K130" s="56">
        <v>3064</v>
      </c>
      <c r="L130" s="56">
        <v>1070</v>
      </c>
      <c r="M130" s="56">
        <v>1463</v>
      </c>
      <c r="N130" s="34" t="str">
        <f t="shared" si="4"/>
        <v>correcto</v>
      </c>
    </row>
    <row r="131" spans="1:14" ht="15.75" x14ac:dyDescent="0.25">
      <c r="A131" s="35" t="s">
        <v>163</v>
      </c>
      <c r="B131" s="56">
        <v>23248</v>
      </c>
      <c r="C131" s="56">
        <v>11052</v>
      </c>
      <c r="D131" s="56">
        <v>5523</v>
      </c>
      <c r="E131" s="56">
        <v>0</v>
      </c>
      <c r="F131" s="56">
        <v>80</v>
      </c>
      <c r="G131" s="56">
        <v>269</v>
      </c>
      <c r="H131" s="56">
        <v>110</v>
      </c>
      <c r="I131" s="56">
        <v>73</v>
      </c>
      <c r="J131" s="56">
        <v>1554</v>
      </c>
      <c r="K131" s="56">
        <v>3201</v>
      </c>
      <c r="L131" s="56">
        <v>613</v>
      </c>
      <c r="M131" s="56">
        <v>773</v>
      </c>
      <c r="N131" s="34" t="str">
        <f>+IF(+SUM(C131:M131)=B131,"correcto","ERROR")</f>
        <v>correcto</v>
      </c>
    </row>
    <row r="132" spans="1:14" ht="15.75" x14ac:dyDescent="0.25">
      <c r="A132" s="35" t="s">
        <v>164</v>
      </c>
      <c r="B132" s="56">
        <v>53816</v>
      </c>
      <c r="C132" s="56">
        <v>2115</v>
      </c>
      <c r="D132" s="56">
        <v>1195</v>
      </c>
      <c r="E132" s="56">
        <v>0</v>
      </c>
      <c r="F132" s="56">
        <v>4010</v>
      </c>
      <c r="G132" s="56">
        <v>34118</v>
      </c>
      <c r="H132" s="56">
        <v>716</v>
      </c>
      <c r="I132" s="56">
        <v>588</v>
      </c>
      <c r="J132" s="56">
        <v>4467</v>
      </c>
      <c r="K132" s="56">
        <v>3427</v>
      </c>
      <c r="L132" s="56">
        <v>1395</v>
      </c>
      <c r="M132" s="56">
        <v>1785</v>
      </c>
      <c r="N132" s="34" t="str">
        <f>+IF(+SUM(C132:M132)=B132,"correcto","ERROR")</f>
        <v>correcto</v>
      </c>
    </row>
    <row r="133" spans="1:14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</row>
    <row r="134" spans="1:14" x14ac:dyDescent="0.25"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</row>
    <row r="135" spans="1:14" x14ac:dyDescent="0.25"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</row>
  </sheetData>
  <mergeCells count="1">
    <mergeCell ref="B8:M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showGridLines="0" workbookViewId="0">
      <pane ySplit="7" topLeftCell="A113" activePane="bottomLeft" state="frozen"/>
      <selection activeCell="B1" sqref="B1"/>
      <selection pane="bottomLeft" activeCell="O1" sqref="O1:O1048576"/>
    </sheetView>
  </sheetViews>
  <sheetFormatPr baseColWidth="10" defaultColWidth="11.42578125" defaultRowHeight="15" x14ac:dyDescent="0.25"/>
  <cols>
    <col min="1" max="1" width="37.28515625" style="33" customWidth="1"/>
    <col min="2" max="13" width="16.28515625" style="67" customWidth="1"/>
    <col min="14" max="14" width="11.42578125" style="67"/>
    <col min="15" max="16384" width="11.42578125" style="33"/>
  </cols>
  <sheetData>
    <row r="1" spans="1:14" ht="15.75" x14ac:dyDescent="0.25">
      <c r="A1" s="31" t="s">
        <v>34</v>
      </c>
      <c r="B1" s="32" t="str">
        <f>+IF(+B10+B30=B9,"correcto","ERROR")</f>
        <v>correcto</v>
      </c>
      <c r="C1" s="32" t="str">
        <f t="shared" ref="C1:M1" si="0">+IF(+C10+C30=C9,"correcto","ERROR")</f>
        <v>correcto</v>
      </c>
      <c r="D1" s="32" t="str">
        <f t="shared" si="0"/>
        <v>correcto</v>
      </c>
      <c r="E1" s="32" t="str">
        <f t="shared" si="0"/>
        <v>correcto</v>
      </c>
      <c r="F1" s="32" t="str">
        <f t="shared" si="0"/>
        <v>correcto</v>
      </c>
      <c r="G1" s="32" t="str">
        <f t="shared" si="0"/>
        <v>correcto</v>
      </c>
      <c r="H1" s="32" t="str">
        <f t="shared" si="0"/>
        <v>correcto</v>
      </c>
      <c r="I1" s="32" t="str">
        <f t="shared" si="0"/>
        <v>correcto</v>
      </c>
      <c r="J1" s="32" t="str">
        <f t="shared" si="0"/>
        <v>correcto</v>
      </c>
      <c r="K1" s="32" t="str">
        <f t="shared" si="0"/>
        <v>correcto</v>
      </c>
      <c r="L1" s="32" t="str">
        <f t="shared" si="0"/>
        <v>correcto</v>
      </c>
      <c r="M1" s="32" t="str">
        <f t="shared" si="0"/>
        <v>correcto</v>
      </c>
      <c r="N1" s="33"/>
    </row>
    <row r="2" spans="1:14" ht="15.75" x14ac:dyDescent="0.25">
      <c r="A2" s="31" t="s">
        <v>215</v>
      </c>
      <c r="B2" s="32" t="str">
        <f>+IF(+SUM(B11:B29)=B10,"correcto","ERROR")</f>
        <v>correcto</v>
      </c>
      <c r="C2" s="32" t="str">
        <f t="shared" ref="C2:M2" si="1">+IF(+SUM(C11:C29)=C10,"correcto","ERROR")</f>
        <v>correcto</v>
      </c>
      <c r="D2" s="32" t="str">
        <f t="shared" si="1"/>
        <v>correcto</v>
      </c>
      <c r="E2" s="32" t="str">
        <f t="shared" si="1"/>
        <v>correcto</v>
      </c>
      <c r="F2" s="32" t="str">
        <f t="shared" si="1"/>
        <v>correcto</v>
      </c>
      <c r="G2" s="32" t="str">
        <f t="shared" si="1"/>
        <v>correcto</v>
      </c>
      <c r="H2" s="32" t="str">
        <f t="shared" si="1"/>
        <v>correcto</v>
      </c>
      <c r="I2" s="32" t="str">
        <f t="shared" si="1"/>
        <v>correcto</v>
      </c>
      <c r="J2" s="32" t="str">
        <f t="shared" si="1"/>
        <v>correcto</v>
      </c>
      <c r="K2" s="32" t="str">
        <f t="shared" si="1"/>
        <v>correcto</v>
      </c>
      <c r="L2" s="32" t="str">
        <f t="shared" si="1"/>
        <v>correcto</v>
      </c>
      <c r="M2" s="32" t="str">
        <f t="shared" si="1"/>
        <v>correcto</v>
      </c>
      <c r="N2" s="33"/>
    </row>
    <row r="3" spans="1:14" ht="15.75" x14ac:dyDescent="0.25">
      <c r="A3" s="31" t="s">
        <v>172</v>
      </c>
      <c r="B3" s="32" t="str">
        <f>+IF(+SUM(B31:B132)=B30,"correcto","ERROR")</f>
        <v>correcto</v>
      </c>
      <c r="C3" s="32" t="str">
        <f t="shared" ref="C3:M3" si="2">+IF(+SUM(C31:C132)=C30,"correcto","ERROR")</f>
        <v>correcto</v>
      </c>
      <c r="D3" s="32" t="str">
        <f t="shared" si="2"/>
        <v>correcto</v>
      </c>
      <c r="E3" s="32" t="str">
        <f>+IF(+SUM(E31:E132)=E30,"correcto","ERROR")</f>
        <v>correcto</v>
      </c>
      <c r="F3" s="32" t="str">
        <f t="shared" si="2"/>
        <v>correcto</v>
      </c>
      <c r="G3" s="32" t="str">
        <f t="shared" si="2"/>
        <v>correcto</v>
      </c>
      <c r="H3" s="32" t="str">
        <f t="shared" si="2"/>
        <v>correcto</v>
      </c>
      <c r="I3" s="32" t="str">
        <f t="shared" si="2"/>
        <v>correcto</v>
      </c>
      <c r="J3" s="32" t="str">
        <f t="shared" si="2"/>
        <v>correcto</v>
      </c>
      <c r="K3" s="32" t="str">
        <f t="shared" si="2"/>
        <v>correcto</v>
      </c>
      <c r="L3" s="32" t="str">
        <f t="shared" si="2"/>
        <v>correcto</v>
      </c>
      <c r="M3" s="32" t="str">
        <f t="shared" si="2"/>
        <v>correcto</v>
      </c>
      <c r="N3" s="33"/>
    </row>
    <row r="4" spans="1:14" x14ac:dyDescent="0.25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ht="15.75" x14ac:dyDescent="0.25">
      <c r="A5" s="37">
        <v>1977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.75" thickBot="1" x14ac:dyDescent="0.3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ht="61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  <c r="H7" s="36" t="s">
        <v>168</v>
      </c>
      <c r="I7" s="36" t="s">
        <v>6</v>
      </c>
      <c r="J7" s="36" t="s">
        <v>169</v>
      </c>
      <c r="K7" s="36" t="s">
        <v>8</v>
      </c>
      <c r="L7" s="36" t="s">
        <v>9</v>
      </c>
      <c r="M7" s="36" t="s">
        <v>10</v>
      </c>
      <c r="N7" s="33"/>
    </row>
    <row r="8" spans="1:14" ht="15.75" thickTop="1" x14ac:dyDescent="0.25">
      <c r="B8" s="95" t="s">
        <v>170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33"/>
    </row>
    <row r="9" spans="1:14" ht="30" customHeight="1" x14ac:dyDescent="0.25">
      <c r="A9" s="15" t="s">
        <v>41</v>
      </c>
      <c r="B9" s="67">
        <v>5585985</v>
      </c>
      <c r="C9" s="67">
        <v>387339</v>
      </c>
      <c r="D9" s="67">
        <v>380483</v>
      </c>
      <c r="E9" s="67">
        <v>21615</v>
      </c>
      <c r="F9" s="67">
        <v>26952</v>
      </c>
      <c r="G9" s="67">
        <v>2768250</v>
      </c>
      <c r="H9" s="67">
        <v>129393</v>
      </c>
      <c r="I9" s="67">
        <v>131030</v>
      </c>
      <c r="J9" s="67">
        <v>679948</v>
      </c>
      <c r="K9" s="67">
        <v>472627</v>
      </c>
      <c r="L9" s="67">
        <v>225268</v>
      </c>
      <c r="M9" s="67">
        <v>363080</v>
      </c>
      <c r="N9" s="77" t="str">
        <f>+IF(+SUM(C9:M9)=B9,"correcto","ERROR")</f>
        <v>correcto</v>
      </c>
    </row>
    <row r="10" spans="1:14" ht="30" customHeight="1" x14ac:dyDescent="0.25">
      <c r="A10" s="15" t="s">
        <v>42</v>
      </c>
      <c r="B10" s="67">
        <v>2813263</v>
      </c>
      <c r="C10" s="67">
        <v>10954</v>
      </c>
      <c r="D10" s="67">
        <v>3920</v>
      </c>
      <c r="E10" s="67">
        <v>314</v>
      </c>
      <c r="F10" s="67">
        <v>1502</v>
      </c>
      <c r="G10" s="67">
        <v>1838948</v>
      </c>
      <c r="H10" s="67">
        <v>79766</v>
      </c>
      <c r="I10" s="67">
        <v>64938</v>
      </c>
      <c r="J10" s="67">
        <v>352281</v>
      </c>
      <c r="K10" s="67">
        <v>173092</v>
      </c>
      <c r="L10" s="67">
        <v>114119</v>
      </c>
      <c r="M10" s="67">
        <v>173429</v>
      </c>
      <c r="N10" s="77" t="str">
        <f t="shared" ref="N10:N48" si="3">+IF(+SUM(C10:M10)=B10,"correcto","ERROR")</f>
        <v>correcto</v>
      </c>
    </row>
    <row r="11" spans="1:14" ht="15.75" x14ac:dyDescent="0.25">
      <c r="A11" s="15" t="s">
        <v>43</v>
      </c>
      <c r="B11" s="67">
        <v>53522</v>
      </c>
      <c r="C11" s="67">
        <v>864</v>
      </c>
      <c r="D11" s="67">
        <v>252</v>
      </c>
      <c r="E11" s="67">
        <v>0</v>
      </c>
      <c r="F11" s="67">
        <v>0</v>
      </c>
      <c r="G11" s="67">
        <v>18270</v>
      </c>
      <c r="H11" s="67">
        <v>1512</v>
      </c>
      <c r="I11" s="67">
        <v>4953</v>
      </c>
      <c r="J11" s="67">
        <v>11491</v>
      </c>
      <c r="K11" s="67">
        <v>6073</v>
      </c>
      <c r="L11" s="67">
        <v>5033</v>
      </c>
      <c r="M11" s="67">
        <v>5074</v>
      </c>
      <c r="N11" s="77" t="str">
        <f t="shared" si="3"/>
        <v>correcto</v>
      </c>
    </row>
    <row r="12" spans="1:14" ht="15.75" x14ac:dyDescent="0.25">
      <c r="A12" s="15" t="s">
        <v>44</v>
      </c>
      <c r="B12" s="67">
        <v>349491</v>
      </c>
      <c r="C12" s="67">
        <v>251</v>
      </c>
      <c r="D12" s="67">
        <v>6</v>
      </c>
      <c r="E12" s="67">
        <v>0</v>
      </c>
      <c r="F12" s="67">
        <v>0</v>
      </c>
      <c r="G12" s="67">
        <v>255509</v>
      </c>
      <c r="H12" s="67">
        <v>11737</v>
      </c>
      <c r="I12" s="67">
        <v>7180</v>
      </c>
      <c r="J12" s="67">
        <v>26790</v>
      </c>
      <c r="K12" s="67">
        <v>16330</v>
      </c>
      <c r="L12" s="67">
        <v>7481</v>
      </c>
      <c r="M12" s="67">
        <v>24207</v>
      </c>
      <c r="N12" s="77" t="str">
        <f t="shared" si="3"/>
        <v>correcto</v>
      </c>
    </row>
    <row r="13" spans="1:14" ht="15.75" x14ac:dyDescent="0.25">
      <c r="A13" s="15" t="s">
        <v>45</v>
      </c>
      <c r="B13" s="67">
        <v>102469</v>
      </c>
      <c r="C13" s="67">
        <v>1130</v>
      </c>
      <c r="D13" s="67">
        <v>318</v>
      </c>
      <c r="E13" s="67">
        <v>0</v>
      </c>
      <c r="F13" s="67">
        <v>48</v>
      </c>
      <c r="G13" s="67">
        <v>80002</v>
      </c>
      <c r="H13" s="67">
        <v>2484</v>
      </c>
      <c r="I13" s="67">
        <v>2096</v>
      </c>
      <c r="J13" s="67">
        <v>7139</v>
      </c>
      <c r="K13" s="67">
        <v>3239</v>
      </c>
      <c r="L13" s="67">
        <v>2987</v>
      </c>
      <c r="M13" s="67">
        <v>3026</v>
      </c>
      <c r="N13" s="77" t="str">
        <f t="shared" si="3"/>
        <v>correcto</v>
      </c>
    </row>
    <row r="14" spans="1:14" ht="15.75" x14ac:dyDescent="0.25">
      <c r="A14" s="15" t="s">
        <v>46</v>
      </c>
      <c r="B14" s="67">
        <v>43544</v>
      </c>
      <c r="C14" s="67">
        <v>184</v>
      </c>
      <c r="D14" s="67">
        <v>1063</v>
      </c>
      <c r="E14" s="67">
        <v>0</v>
      </c>
      <c r="F14" s="67">
        <v>0</v>
      </c>
      <c r="G14" s="67">
        <v>20762</v>
      </c>
      <c r="H14" s="67">
        <v>1534</v>
      </c>
      <c r="I14" s="67">
        <v>2935</v>
      </c>
      <c r="J14" s="67">
        <v>7547</v>
      </c>
      <c r="K14" s="67">
        <v>3262</v>
      </c>
      <c r="L14" s="67">
        <v>2588</v>
      </c>
      <c r="M14" s="67">
        <v>3669</v>
      </c>
      <c r="N14" s="77" t="str">
        <f t="shared" si="3"/>
        <v>correcto</v>
      </c>
    </row>
    <row r="15" spans="1:14" ht="15.75" x14ac:dyDescent="0.25">
      <c r="A15" s="15" t="s">
        <v>47</v>
      </c>
      <c r="B15" s="67">
        <v>49156</v>
      </c>
      <c r="C15" s="67">
        <v>4023</v>
      </c>
      <c r="D15" s="67">
        <v>405</v>
      </c>
      <c r="E15" s="67">
        <v>0</v>
      </c>
      <c r="F15" s="67">
        <v>0</v>
      </c>
      <c r="G15" s="67">
        <v>29067</v>
      </c>
      <c r="H15" s="67">
        <v>1014</v>
      </c>
      <c r="I15" s="67">
        <v>4088</v>
      </c>
      <c r="J15" s="67">
        <v>4760</v>
      </c>
      <c r="K15" s="67">
        <v>2489</v>
      </c>
      <c r="L15" s="67">
        <v>1842</v>
      </c>
      <c r="M15" s="67">
        <v>1468</v>
      </c>
      <c r="N15" s="77" t="str">
        <f t="shared" si="3"/>
        <v>correcto</v>
      </c>
    </row>
    <row r="16" spans="1:14" ht="15.75" x14ac:dyDescent="0.25">
      <c r="A16" s="15" t="s">
        <v>48</v>
      </c>
      <c r="B16" s="67">
        <v>281593</v>
      </c>
      <c r="C16" s="67">
        <v>0</v>
      </c>
      <c r="D16" s="67">
        <v>6</v>
      </c>
      <c r="E16" s="67">
        <v>0</v>
      </c>
      <c r="F16" s="67">
        <v>343</v>
      </c>
      <c r="G16" s="67">
        <v>206788</v>
      </c>
      <c r="H16" s="67">
        <v>6041</v>
      </c>
      <c r="I16" s="67">
        <v>5294</v>
      </c>
      <c r="J16" s="67">
        <v>25294</v>
      </c>
      <c r="K16" s="67">
        <v>12591</v>
      </c>
      <c r="L16" s="67">
        <v>8143</v>
      </c>
      <c r="M16" s="67">
        <v>17093</v>
      </c>
      <c r="N16" s="77" t="str">
        <f t="shared" si="3"/>
        <v>correcto</v>
      </c>
    </row>
    <row r="17" spans="1:14" ht="15.75" x14ac:dyDescent="0.25">
      <c r="A17" s="15" t="s">
        <v>49</v>
      </c>
      <c r="B17" s="67">
        <v>104853</v>
      </c>
      <c r="C17" s="67">
        <v>950</v>
      </c>
      <c r="D17" s="67">
        <v>288</v>
      </c>
      <c r="E17" s="67">
        <v>0</v>
      </c>
      <c r="F17" s="67">
        <v>467</v>
      </c>
      <c r="G17" s="67">
        <v>62286</v>
      </c>
      <c r="H17" s="67">
        <v>2760</v>
      </c>
      <c r="I17" s="67">
        <v>1205</v>
      </c>
      <c r="J17" s="67">
        <v>17679</v>
      </c>
      <c r="K17" s="67">
        <v>6473</v>
      </c>
      <c r="L17" s="67">
        <v>6457</v>
      </c>
      <c r="M17" s="67">
        <v>6288</v>
      </c>
      <c r="N17" s="77" t="str">
        <f t="shared" si="3"/>
        <v>correcto</v>
      </c>
    </row>
    <row r="18" spans="1:14" ht="15.75" x14ac:dyDescent="0.25">
      <c r="A18" s="15" t="s">
        <v>50</v>
      </c>
      <c r="B18" s="67">
        <v>210716</v>
      </c>
      <c r="C18" s="67">
        <v>0</v>
      </c>
      <c r="D18" s="67">
        <v>0</v>
      </c>
      <c r="E18" s="67">
        <v>0</v>
      </c>
      <c r="F18" s="67">
        <v>0</v>
      </c>
      <c r="G18" s="67">
        <v>131769</v>
      </c>
      <c r="H18" s="67">
        <v>5682</v>
      </c>
      <c r="I18" s="67">
        <v>6552</v>
      </c>
      <c r="J18" s="67">
        <v>27742</v>
      </c>
      <c r="K18" s="67">
        <v>14126</v>
      </c>
      <c r="L18" s="67">
        <v>9114</v>
      </c>
      <c r="M18" s="67">
        <v>15731</v>
      </c>
      <c r="N18" s="77" t="str">
        <f t="shared" si="3"/>
        <v>correcto</v>
      </c>
    </row>
    <row r="19" spans="1:14" ht="15.75" x14ac:dyDescent="0.25">
      <c r="A19" s="15" t="s">
        <v>51</v>
      </c>
      <c r="B19" s="67">
        <v>136590</v>
      </c>
      <c r="C19" s="67">
        <v>0</v>
      </c>
      <c r="D19" s="67">
        <v>62</v>
      </c>
      <c r="E19" s="67">
        <v>0</v>
      </c>
      <c r="F19" s="67">
        <v>0</v>
      </c>
      <c r="G19" s="67">
        <v>73082</v>
      </c>
      <c r="H19" s="67">
        <v>4917</v>
      </c>
      <c r="I19" s="67">
        <v>5569</v>
      </c>
      <c r="J19" s="67">
        <v>24002</v>
      </c>
      <c r="K19" s="67">
        <v>11315</v>
      </c>
      <c r="L19" s="67">
        <v>8351</v>
      </c>
      <c r="M19" s="67">
        <v>9292</v>
      </c>
      <c r="N19" s="77" t="str">
        <f t="shared" si="3"/>
        <v>correcto</v>
      </c>
    </row>
    <row r="20" spans="1:14" ht="15.75" x14ac:dyDescent="0.25">
      <c r="A20" s="15" t="s">
        <v>52</v>
      </c>
      <c r="B20" s="67">
        <v>301251</v>
      </c>
      <c r="C20" s="67">
        <v>245</v>
      </c>
      <c r="D20" s="67">
        <v>380</v>
      </c>
      <c r="E20" s="67">
        <v>0</v>
      </c>
      <c r="F20" s="67">
        <v>181</v>
      </c>
      <c r="G20" s="67">
        <v>201528</v>
      </c>
      <c r="H20" s="67">
        <v>8117</v>
      </c>
      <c r="I20" s="67">
        <v>3145</v>
      </c>
      <c r="J20" s="67">
        <v>42225</v>
      </c>
      <c r="K20" s="67">
        <v>18806</v>
      </c>
      <c r="L20" s="67">
        <v>12524</v>
      </c>
      <c r="M20" s="67">
        <v>14100</v>
      </c>
      <c r="N20" s="77" t="str">
        <f t="shared" si="3"/>
        <v>correcto</v>
      </c>
    </row>
    <row r="21" spans="1:14" ht="15.75" x14ac:dyDescent="0.25">
      <c r="A21" s="15" t="s">
        <v>53</v>
      </c>
      <c r="B21" s="67">
        <v>59110</v>
      </c>
      <c r="C21" s="67">
        <v>65</v>
      </c>
      <c r="D21" s="67">
        <v>361</v>
      </c>
      <c r="E21" s="67">
        <v>0</v>
      </c>
      <c r="F21" s="67">
        <v>0</v>
      </c>
      <c r="G21" s="67">
        <v>30451</v>
      </c>
      <c r="H21" s="67">
        <v>1379</v>
      </c>
      <c r="I21" s="67">
        <v>799</v>
      </c>
      <c r="J21" s="67">
        <v>13871</v>
      </c>
      <c r="K21" s="67">
        <v>4990</v>
      </c>
      <c r="L21" s="67">
        <v>3985</v>
      </c>
      <c r="M21" s="67">
        <v>3209</v>
      </c>
      <c r="N21" s="77" t="str">
        <f t="shared" si="3"/>
        <v>correcto</v>
      </c>
    </row>
    <row r="22" spans="1:14" ht="15.75" x14ac:dyDescent="0.25">
      <c r="A22" s="15" t="s">
        <v>54</v>
      </c>
      <c r="B22" s="67">
        <v>30134</v>
      </c>
      <c r="C22" s="67">
        <v>447</v>
      </c>
      <c r="D22" s="67">
        <v>665</v>
      </c>
      <c r="E22" s="67">
        <v>0</v>
      </c>
      <c r="F22" s="67">
        <v>153</v>
      </c>
      <c r="G22" s="67">
        <v>14118</v>
      </c>
      <c r="H22" s="67">
        <v>753</v>
      </c>
      <c r="I22" s="67">
        <v>1179</v>
      </c>
      <c r="J22" s="67">
        <v>5848</v>
      </c>
      <c r="K22" s="67">
        <v>2774</v>
      </c>
      <c r="L22" s="67">
        <v>2280</v>
      </c>
      <c r="M22" s="67">
        <v>1917</v>
      </c>
      <c r="N22" s="77" t="str">
        <f t="shared" si="3"/>
        <v>correcto</v>
      </c>
    </row>
    <row r="23" spans="1:14" ht="15.75" x14ac:dyDescent="0.25">
      <c r="A23" s="15" t="s">
        <v>55</v>
      </c>
      <c r="B23" s="67">
        <v>176089</v>
      </c>
      <c r="C23" s="67">
        <v>33</v>
      </c>
      <c r="D23" s="67">
        <v>8</v>
      </c>
      <c r="E23" s="67">
        <v>0</v>
      </c>
      <c r="F23" s="67">
        <v>0</v>
      </c>
      <c r="G23" s="67">
        <v>82494</v>
      </c>
      <c r="H23" s="67">
        <v>7997</v>
      </c>
      <c r="I23" s="67">
        <v>6224</v>
      </c>
      <c r="J23" s="67">
        <v>30530</v>
      </c>
      <c r="K23" s="67">
        <v>17634</v>
      </c>
      <c r="L23" s="67">
        <v>9729</v>
      </c>
      <c r="M23" s="67">
        <v>21440</v>
      </c>
      <c r="N23" s="77" t="str">
        <f t="shared" si="3"/>
        <v>correcto</v>
      </c>
    </row>
    <row r="24" spans="1:14" ht="15.75" x14ac:dyDescent="0.25">
      <c r="A24" s="15" t="s">
        <v>56</v>
      </c>
      <c r="B24" s="67">
        <v>148354</v>
      </c>
      <c r="C24" s="67">
        <v>390</v>
      </c>
      <c r="D24" s="67">
        <v>7</v>
      </c>
      <c r="E24" s="67">
        <v>286</v>
      </c>
      <c r="F24" s="67">
        <v>3</v>
      </c>
      <c r="G24" s="67">
        <v>85815</v>
      </c>
      <c r="H24" s="67">
        <v>5698</v>
      </c>
      <c r="I24" s="67">
        <v>3695</v>
      </c>
      <c r="J24" s="67">
        <v>24274</v>
      </c>
      <c r="K24" s="67">
        <v>11838</v>
      </c>
      <c r="L24" s="67">
        <v>7274</v>
      </c>
      <c r="M24" s="67">
        <v>9074</v>
      </c>
      <c r="N24" s="77" t="str">
        <f t="shared" si="3"/>
        <v>correcto</v>
      </c>
    </row>
    <row r="25" spans="1:14" ht="15.75" x14ac:dyDescent="0.25">
      <c r="A25" s="15" t="s">
        <v>57</v>
      </c>
      <c r="B25" s="67">
        <v>67669</v>
      </c>
      <c r="C25" s="67">
        <v>83</v>
      </c>
      <c r="D25" s="67">
        <v>24</v>
      </c>
      <c r="E25" s="67">
        <v>15</v>
      </c>
      <c r="F25" s="67">
        <v>304</v>
      </c>
      <c r="G25" s="67">
        <v>44292</v>
      </c>
      <c r="H25" s="67">
        <v>1688</v>
      </c>
      <c r="I25" s="67">
        <v>1559</v>
      </c>
      <c r="J25" s="67">
        <v>9043</v>
      </c>
      <c r="K25" s="67">
        <v>3852</v>
      </c>
      <c r="L25" s="67">
        <v>2516</v>
      </c>
      <c r="M25" s="67">
        <v>4293</v>
      </c>
      <c r="N25" s="77" t="str">
        <f t="shared" si="3"/>
        <v>correcto</v>
      </c>
    </row>
    <row r="26" spans="1:14" ht="15.75" x14ac:dyDescent="0.25">
      <c r="A26" s="15" t="s">
        <v>58</v>
      </c>
      <c r="B26" s="67">
        <v>152982</v>
      </c>
      <c r="C26" s="67">
        <v>108</v>
      </c>
      <c r="D26" s="67">
        <v>11</v>
      </c>
      <c r="E26" s="67">
        <v>0</v>
      </c>
      <c r="F26" s="67">
        <v>3</v>
      </c>
      <c r="G26" s="67">
        <v>98550</v>
      </c>
      <c r="H26" s="67">
        <v>4492</v>
      </c>
      <c r="I26" s="67">
        <v>3354</v>
      </c>
      <c r="J26" s="67">
        <v>20262</v>
      </c>
      <c r="K26" s="67">
        <v>10127</v>
      </c>
      <c r="L26" s="67">
        <v>6023</v>
      </c>
      <c r="M26" s="67">
        <v>10052</v>
      </c>
      <c r="N26" s="77" t="str">
        <f t="shared" si="3"/>
        <v>correcto</v>
      </c>
    </row>
    <row r="27" spans="1:14" ht="15.75" x14ac:dyDescent="0.25">
      <c r="A27" s="15" t="s">
        <v>59</v>
      </c>
      <c r="B27" s="67">
        <v>154120</v>
      </c>
      <c r="C27" s="67">
        <v>2170</v>
      </c>
      <c r="D27" s="67">
        <v>53</v>
      </c>
      <c r="E27" s="67">
        <v>13</v>
      </c>
      <c r="F27" s="67">
        <v>0</v>
      </c>
      <c r="G27" s="67">
        <v>125125</v>
      </c>
      <c r="H27" s="67">
        <v>3329</v>
      </c>
      <c r="I27" s="67">
        <v>2319</v>
      </c>
      <c r="J27" s="67">
        <v>8703</v>
      </c>
      <c r="K27" s="67">
        <v>4646</v>
      </c>
      <c r="L27" s="67">
        <v>3690</v>
      </c>
      <c r="M27" s="67">
        <v>4072</v>
      </c>
      <c r="N27" s="77" t="str">
        <f t="shared" si="3"/>
        <v>correcto</v>
      </c>
    </row>
    <row r="28" spans="1:14" ht="15.75" x14ac:dyDescent="0.25">
      <c r="A28" s="15" t="s">
        <v>60</v>
      </c>
      <c r="B28" s="67">
        <v>141672</v>
      </c>
      <c r="C28" s="67">
        <v>0</v>
      </c>
      <c r="D28" s="67">
        <v>11</v>
      </c>
      <c r="E28" s="67">
        <v>0</v>
      </c>
      <c r="F28" s="67">
        <v>0</v>
      </c>
      <c r="G28" s="67">
        <v>92183</v>
      </c>
      <c r="H28" s="67">
        <v>3753</v>
      </c>
      <c r="I28" s="67">
        <v>1415</v>
      </c>
      <c r="J28" s="67">
        <v>20399</v>
      </c>
      <c r="K28" s="67">
        <v>8698</v>
      </c>
      <c r="L28" s="67">
        <v>7257</v>
      </c>
      <c r="M28" s="67">
        <v>7956</v>
      </c>
      <c r="N28" s="77" t="str">
        <f t="shared" si="3"/>
        <v>correcto</v>
      </c>
    </row>
    <row r="29" spans="1:14" ht="15.75" x14ac:dyDescent="0.25">
      <c r="A29" s="15" t="s">
        <v>61</v>
      </c>
      <c r="B29" s="67">
        <v>249948</v>
      </c>
      <c r="C29" s="67">
        <v>11</v>
      </c>
      <c r="D29" s="67">
        <v>0</v>
      </c>
      <c r="E29" s="67">
        <v>0</v>
      </c>
      <c r="F29" s="67">
        <v>0</v>
      </c>
      <c r="G29" s="67">
        <v>186857</v>
      </c>
      <c r="H29" s="67">
        <v>4879</v>
      </c>
      <c r="I29" s="67">
        <v>1377</v>
      </c>
      <c r="J29" s="67">
        <v>24682</v>
      </c>
      <c r="K29" s="67">
        <v>13829</v>
      </c>
      <c r="L29" s="67">
        <v>6845</v>
      </c>
      <c r="M29" s="67">
        <v>11468</v>
      </c>
      <c r="N29" s="77" t="str">
        <f t="shared" si="3"/>
        <v>correcto</v>
      </c>
    </row>
    <row r="30" spans="1:14" ht="30" customHeight="1" x14ac:dyDescent="0.25">
      <c r="A30" s="15" t="s">
        <v>62</v>
      </c>
      <c r="B30" s="67">
        <v>2772722</v>
      </c>
      <c r="C30" s="67">
        <v>376385</v>
      </c>
      <c r="D30" s="67">
        <v>376563</v>
      </c>
      <c r="E30" s="67">
        <v>21301</v>
      </c>
      <c r="F30" s="67">
        <v>25450</v>
      </c>
      <c r="G30" s="67">
        <v>929302</v>
      </c>
      <c r="H30" s="67">
        <v>49627</v>
      </c>
      <c r="I30" s="67">
        <v>66092</v>
      </c>
      <c r="J30" s="67">
        <v>327667</v>
      </c>
      <c r="K30" s="67">
        <v>299535</v>
      </c>
      <c r="L30" s="67">
        <v>111149</v>
      </c>
      <c r="M30" s="67">
        <v>189651</v>
      </c>
      <c r="N30" s="77" t="str">
        <f t="shared" si="3"/>
        <v>correcto</v>
      </c>
    </row>
    <row r="31" spans="1:14" ht="15.75" x14ac:dyDescent="0.25">
      <c r="A31" s="15" t="s">
        <v>63</v>
      </c>
      <c r="B31" s="67">
        <v>26874</v>
      </c>
      <c r="C31" s="67">
        <v>5179</v>
      </c>
      <c r="D31" s="67">
        <v>5711</v>
      </c>
      <c r="E31" s="67">
        <v>0</v>
      </c>
      <c r="F31" s="67">
        <v>14</v>
      </c>
      <c r="G31" s="67">
        <v>9689</v>
      </c>
      <c r="H31" s="67">
        <v>80</v>
      </c>
      <c r="I31" s="67">
        <v>79</v>
      </c>
      <c r="J31" s="67">
        <v>2108</v>
      </c>
      <c r="K31" s="67">
        <v>2543</v>
      </c>
      <c r="L31" s="67">
        <v>718</v>
      </c>
      <c r="M31" s="67">
        <v>753</v>
      </c>
      <c r="N31" s="77" t="str">
        <f t="shared" si="3"/>
        <v>correcto</v>
      </c>
    </row>
    <row r="32" spans="1:14" ht="15.75" x14ac:dyDescent="0.25">
      <c r="A32" s="15" t="s">
        <v>64</v>
      </c>
      <c r="B32" s="67">
        <v>8199</v>
      </c>
      <c r="C32" s="67">
        <v>3309</v>
      </c>
      <c r="D32" s="67">
        <v>1580</v>
      </c>
      <c r="E32" s="67">
        <v>0</v>
      </c>
      <c r="F32" s="67">
        <v>0</v>
      </c>
      <c r="G32" s="67">
        <v>277</v>
      </c>
      <c r="H32" s="67">
        <v>69</v>
      </c>
      <c r="I32" s="67">
        <v>52</v>
      </c>
      <c r="J32" s="67">
        <v>1020</v>
      </c>
      <c r="K32" s="67">
        <v>1050</v>
      </c>
      <c r="L32" s="67">
        <v>332</v>
      </c>
      <c r="M32" s="67">
        <v>510</v>
      </c>
      <c r="N32" s="77" t="str">
        <f t="shared" si="3"/>
        <v>correcto</v>
      </c>
    </row>
    <row r="33" spans="1:14" ht="15.75" x14ac:dyDescent="0.25">
      <c r="A33" s="15" t="s">
        <v>65</v>
      </c>
      <c r="B33" s="67">
        <v>15565</v>
      </c>
      <c r="C33" s="67">
        <v>1827</v>
      </c>
      <c r="D33" s="67">
        <v>8791</v>
      </c>
      <c r="E33" s="67">
        <v>0</v>
      </c>
      <c r="F33" s="67">
        <v>0</v>
      </c>
      <c r="G33" s="67">
        <v>277</v>
      </c>
      <c r="H33" s="67">
        <v>102</v>
      </c>
      <c r="I33" s="67">
        <v>197</v>
      </c>
      <c r="J33" s="67">
        <v>1428</v>
      </c>
      <c r="K33" s="67">
        <v>1873</v>
      </c>
      <c r="L33" s="67">
        <v>522</v>
      </c>
      <c r="M33" s="67">
        <v>548</v>
      </c>
      <c r="N33" s="77" t="str">
        <f t="shared" si="3"/>
        <v>correcto</v>
      </c>
    </row>
    <row r="34" spans="1:14" ht="15.75" x14ac:dyDescent="0.25">
      <c r="A34" s="15" t="s">
        <v>66</v>
      </c>
      <c r="B34" s="67">
        <v>46808</v>
      </c>
      <c r="C34" s="67">
        <v>3334</v>
      </c>
      <c r="D34" s="67">
        <v>7619</v>
      </c>
      <c r="E34" s="67">
        <v>0</v>
      </c>
      <c r="F34" s="67">
        <v>496</v>
      </c>
      <c r="G34" s="67">
        <v>20208</v>
      </c>
      <c r="H34" s="67">
        <v>822</v>
      </c>
      <c r="I34" s="67">
        <v>419</v>
      </c>
      <c r="J34" s="67">
        <v>5372</v>
      </c>
      <c r="K34" s="67">
        <v>3733</v>
      </c>
      <c r="L34" s="67">
        <v>1684</v>
      </c>
      <c r="M34" s="67">
        <v>3121</v>
      </c>
      <c r="N34" s="77" t="str">
        <f t="shared" si="3"/>
        <v>correcto</v>
      </c>
    </row>
    <row r="35" spans="1:14" ht="15.75" x14ac:dyDescent="0.25">
      <c r="A35" s="15" t="s">
        <v>67</v>
      </c>
      <c r="B35" s="67">
        <v>112291</v>
      </c>
      <c r="C35" s="67">
        <v>3500</v>
      </c>
      <c r="D35" s="67">
        <v>2487</v>
      </c>
      <c r="E35" s="67">
        <v>74</v>
      </c>
      <c r="F35" s="67">
        <v>216</v>
      </c>
      <c r="G35" s="67">
        <v>33773</v>
      </c>
      <c r="H35" s="67">
        <v>2703</v>
      </c>
      <c r="I35" s="67">
        <v>3066</v>
      </c>
      <c r="J35" s="67">
        <v>22914</v>
      </c>
      <c r="K35" s="67">
        <v>22000</v>
      </c>
      <c r="L35" s="67">
        <v>6603</v>
      </c>
      <c r="M35" s="67">
        <v>14955</v>
      </c>
      <c r="N35" s="77" t="str">
        <f t="shared" si="3"/>
        <v>correcto</v>
      </c>
    </row>
    <row r="36" spans="1:14" ht="15.75" x14ac:dyDescent="0.25">
      <c r="A36" s="15" t="s">
        <v>68</v>
      </c>
      <c r="B36" s="67">
        <v>23673</v>
      </c>
      <c r="C36" s="67">
        <v>7480</v>
      </c>
      <c r="D36" s="67">
        <v>4757</v>
      </c>
      <c r="E36" s="67">
        <v>0</v>
      </c>
      <c r="F36" s="67">
        <v>5</v>
      </c>
      <c r="G36" s="67">
        <v>277</v>
      </c>
      <c r="H36" s="67">
        <v>216</v>
      </c>
      <c r="I36" s="67">
        <v>170</v>
      </c>
      <c r="J36" s="67">
        <v>3331</v>
      </c>
      <c r="K36" s="67">
        <v>4609</v>
      </c>
      <c r="L36" s="67">
        <v>1028</v>
      </c>
      <c r="M36" s="67">
        <v>1800</v>
      </c>
      <c r="N36" s="77" t="str">
        <f t="shared" si="3"/>
        <v>correcto</v>
      </c>
    </row>
    <row r="37" spans="1:14" ht="15.75" x14ac:dyDescent="0.25">
      <c r="A37" s="35" t="s">
        <v>69</v>
      </c>
      <c r="B37" s="67">
        <v>25207</v>
      </c>
      <c r="C37" s="67">
        <v>4453</v>
      </c>
      <c r="D37" s="67">
        <v>1215</v>
      </c>
      <c r="E37" s="67">
        <v>3</v>
      </c>
      <c r="F37" s="67">
        <v>954</v>
      </c>
      <c r="G37" s="67">
        <v>13011</v>
      </c>
      <c r="H37" s="67">
        <v>389</v>
      </c>
      <c r="I37" s="67">
        <v>341</v>
      </c>
      <c r="J37" s="67">
        <v>1904</v>
      </c>
      <c r="K37" s="67">
        <v>1472</v>
      </c>
      <c r="L37" s="67">
        <v>626</v>
      </c>
      <c r="M37" s="67">
        <v>839</v>
      </c>
      <c r="N37" s="77" t="str">
        <f t="shared" si="3"/>
        <v>correcto</v>
      </c>
    </row>
    <row r="38" spans="1:14" ht="15.75" x14ac:dyDescent="0.25">
      <c r="A38" s="35" t="s">
        <v>70</v>
      </c>
      <c r="B38" s="67">
        <v>22084</v>
      </c>
      <c r="C38" s="67">
        <v>8195</v>
      </c>
      <c r="D38" s="67">
        <v>1291</v>
      </c>
      <c r="E38" s="67">
        <v>0</v>
      </c>
      <c r="F38" s="67">
        <v>0</v>
      </c>
      <c r="G38" s="67">
        <v>6367</v>
      </c>
      <c r="H38" s="67">
        <v>195</v>
      </c>
      <c r="I38" s="67">
        <v>183</v>
      </c>
      <c r="J38" s="67">
        <v>2176</v>
      </c>
      <c r="K38" s="67">
        <v>1955</v>
      </c>
      <c r="L38" s="67">
        <v>673</v>
      </c>
      <c r="M38" s="67">
        <v>1049</v>
      </c>
      <c r="N38" s="77" t="str">
        <f t="shared" si="3"/>
        <v>correcto</v>
      </c>
    </row>
    <row r="39" spans="1:14" ht="15.75" x14ac:dyDescent="0.25">
      <c r="A39" s="35" t="s">
        <v>71</v>
      </c>
      <c r="B39" s="67">
        <v>20694</v>
      </c>
      <c r="C39" s="67">
        <v>274</v>
      </c>
      <c r="D39" s="67">
        <v>199</v>
      </c>
      <c r="E39" s="67">
        <v>0</v>
      </c>
      <c r="F39" s="67">
        <v>0</v>
      </c>
      <c r="G39" s="67">
        <v>11350</v>
      </c>
      <c r="H39" s="67">
        <v>343</v>
      </c>
      <c r="I39" s="67">
        <v>223</v>
      </c>
      <c r="J39" s="67">
        <v>3196</v>
      </c>
      <c r="K39" s="67">
        <v>1756</v>
      </c>
      <c r="L39" s="67">
        <v>1249</v>
      </c>
      <c r="M39" s="67">
        <v>2104</v>
      </c>
      <c r="N39" s="77" t="str">
        <f t="shared" si="3"/>
        <v>correcto</v>
      </c>
    </row>
    <row r="40" spans="1:14" ht="15.75" x14ac:dyDescent="0.25">
      <c r="A40" s="35" t="s">
        <v>72</v>
      </c>
      <c r="B40" s="67">
        <v>21858</v>
      </c>
      <c r="C40" s="67">
        <v>6317</v>
      </c>
      <c r="D40" s="67">
        <v>6197</v>
      </c>
      <c r="E40" s="67">
        <v>0</v>
      </c>
      <c r="F40" s="67">
        <v>0</v>
      </c>
      <c r="G40" s="67">
        <v>277</v>
      </c>
      <c r="H40" s="67">
        <v>127</v>
      </c>
      <c r="I40" s="67">
        <v>563</v>
      </c>
      <c r="J40" s="67">
        <v>2584</v>
      </c>
      <c r="K40" s="67">
        <v>3404</v>
      </c>
      <c r="L40" s="67">
        <v>1066</v>
      </c>
      <c r="M40" s="67">
        <v>1323</v>
      </c>
      <c r="N40" s="77" t="str">
        <f t="shared" si="3"/>
        <v>correcto</v>
      </c>
    </row>
    <row r="41" spans="1:14" ht="15.75" x14ac:dyDescent="0.25">
      <c r="A41" s="35" t="s">
        <v>73</v>
      </c>
      <c r="B41" s="67">
        <v>19635</v>
      </c>
      <c r="C41" s="67">
        <v>3834</v>
      </c>
      <c r="D41" s="67">
        <v>3678</v>
      </c>
      <c r="E41" s="67">
        <v>0</v>
      </c>
      <c r="F41" s="67">
        <v>0</v>
      </c>
      <c r="G41" s="67">
        <v>1383</v>
      </c>
      <c r="H41" s="67">
        <v>1085</v>
      </c>
      <c r="I41" s="67">
        <v>1009</v>
      </c>
      <c r="J41" s="67">
        <v>3331</v>
      </c>
      <c r="K41" s="67">
        <v>2758</v>
      </c>
      <c r="L41" s="67">
        <v>1279</v>
      </c>
      <c r="M41" s="67">
        <v>1278</v>
      </c>
      <c r="N41" s="77" t="str">
        <f t="shared" si="3"/>
        <v>correcto</v>
      </c>
    </row>
    <row r="42" spans="1:14" ht="15.75" x14ac:dyDescent="0.25">
      <c r="A42" s="35" t="s">
        <v>74</v>
      </c>
      <c r="B42" s="67">
        <v>10417</v>
      </c>
      <c r="C42" s="67">
        <v>206</v>
      </c>
      <c r="D42" s="67">
        <v>2736</v>
      </c>
      <c r="E42" s="67">
        <v>0</v>
      </c>
      <c r="F42" s="67">
        <v>0</v>
      </c>
      <c r="G42" s="67">
        <v>4151</v>
      </c>
      <c r="H42" s="67">
        <v>182</v>
      </c>
      <c r="I42" s="67">
        <v>157</v>
      </c>
      <c r="J42" s="67">
        <v>1156</v>
      </c>
      <c r="K42" s="67">
        <v>949</v>
      </c>
      <c r="L42" s="67">
        <v>375</v>
      </c>
      <c r="M42" s="67">
        <v>505</v>
      </c>
      <c r="N42" s="77" t="str">
        <f t="shared" si="3"/>
        <v>correcto</v>
      </c>
    </row>
    <row r="43" spans="1:14" ht="15.75" x14ac:dyDescent="0.25">
      <c r="A43" s="35" t="s">
        <v>75</v>
      </c>
      <c r="B43" s="67">
        <v>145126</v>
      </c>
      <c r="C43" s="67">
        <v>1034</v>
      </c>
      <c r="D43" s="67">
        <v>598</v>
      </c>
      <c r="E43" s="67">
        <v>0</v>
      </c>
      <c r="F43" s="67">
        <v>375</v>
      </c>
      <c r="G43" s="67">
        <v>127892</v>
      </c>
      <c r="H43" s="67">
        <v>3985</v>
      </c>
      <c r="I43" s="67">
        <v>550</v>
      </c>
      <c r="J43" s="67">
        <v>3060</v>
      </c>
      <c r="K43" s="67">
        <v>4234</v>
      </c>
      <c r="L43" s="67">
        <v>965</v>
      </c>
      <c r="M43" s="67">
        <v>2433</v>
      </c>
      <c r="N43" s="77" t="str">
        <f>+IF(+SUM(C43:M43)=B43,"correcto","ERROR")</f>
        <v>correcto</v>
      </c>
    </row>
    <row r="44" spans="1:14" ht="15.75" x14ac:dyDescent="0.25">
      <c r="A44" s="35" t="s">
        <v>76</v>
      </c>
      <c r="B44" s="67">
        <v>14131</v>
      </c>
      <c r="C44" s="67">
        <v>399</v>
      </c>
      <c r="D44" s="67">
        <v>3388</v>
      </c>
      <c r="E44" s="67">
        <v>0</v>
      </c>
      <c r="F44" s="67">
        <v>0</v>
      </c>
      <c r="G44" s="67">
        <v>6367</v>
      </c>
      <c r="H44" s="67">
        <v>148</v>
      </c>
      <c r="I44" s="67">
        <v>275</v>
      </c>
      <c r="J44" s="67">
        <v>1428</v>
      </c>
      <c r="K44" s="67">
        <v>1047</v>
      </c>
      <c r="L44" s="67">
        <v>562</v>
      </c>
      <c r="M44" s="67">
        <v>517</v>
      </c>
      <c r="N44" s="77" t="str">
        <f t="shared" si="3"/>
        <v>correcto</v>
      </c>
    </row>
    <row r="45" spans="1:14" ht="15.75" x14ac:dyDescent="0.25">
      <c r="A45" s="35" t="s">
        <v>77</v>
      </c>
      <c r="B45" s="67">
        <v>7991</v>
      </c>
      <c r="C45" s="67">
        <v>3687</v>
      </c>
      <c r="D45" s="67">
        <v>1158</v>
      </c>
      <c r="E45" s="67">
        <v>0</v>
      </c>
      <c r="F45" s="67">
        <v>0</v>
      </c>
      <c r="G45" s="67">
        <v>277</v>
      </c>
      <c r="H45" s="67">
        <v>68</v>
      </c>
      <c r="I45" s="67">
        <v>66</v>
      </c>
      <c r="J45" s="67">
        <v>1020</v>
      </c>
      <c r="K45" s="67">
        <v>978</v>
      </c>
      <c r="L45" s="67">
        <v>302</v>
      </c>
      <c r="M45" s="67">
        <v>435</v>
      </c>
      <c r="N45" s="77" t="str">
        <f t="shared" si="3"/>
        <v>correcto</v>
      </c>
    </row>
    <row r="46" spans="1:14" ht="15.75" x14ac:dyDescent="0.25">
      <c r="A46" s="35" t="s">
        <v>78</v>
      </c>
      <c r="B46" s="67">
        <v>15392</v>
      </c>
      <c r="C46" s="67">
        <v>3010</v>
      </c>
      <c r="D46" s="67">
        <v>5142</v>
      </c>
      <c r="E46" s="67">
        <v>0</v>
      </c>
      <c r="F46" s="67">
        <v>0</v>
      </c>
      <c r="G46" s="67">
        <v>1661</v>
      </c>
      <c r="H46" s="67">
        <v>116</v>
      </c>
      <c r="I46" s="67">
        <v>92</v>
      </c>
      <c r="J46" s="67">
        <v>2176</v>
      </c>
      <c r="K46" s="67">
        <v>1824</v>
      </c>
      <c r="L46" s="67">
        <v>647</v>
      </c>
      <c r="M46" s="67">
        <v>724</v>
      </c>
      <c r="N46" s="77" t="str">
        <f t="shared" si="3"/>
        <v>correcto</v>
      </c>
    </row>
    <row r="47" spans="1:14" ht="15.75" x14ac:dyDescent="0.25">
      <c r="A47" s="35" t="s">
        <v>79</v>
      </c>
      <c r="B47" s="67">
        <v>11069</v>
      </c>
      <c r="C47" s="67">
        <v>2005</v>
      </c>
      <c r="D47" s="67">
        <v>5268</v>
      </c>
      <c r="E47" s="67">
        <v>0</v>
      </c>
      <c r="F47" s="67">
        <v>0</v>
      </c>
      <c r="G47" s="67">
        <v>277</v>
      </c>
      <c r="H47" s="67">
        <v>34</v>
      </c>
      <c r="I47" s="67">
        <v>92</v>
      </c>
      <c r="J47" s="67">
        <v>1088</v>
      </c>
      <c r="K47" s="67">
        <v>1395</v>
      </c>
      <c r="L47" s="67">
        <v>439</v>
      </c>
      <c r="M47" s="67">
        <v>471</v>
      </c>
      <c r="N47" s="77" t="str">
        <f>+IF(+SUM(C47:M47)=B47,"correcto","ERROR")</f>
        <v>correcto</v>
      </c>
    </row>
    <row r="48" spans="1:14" ht="15.75" x14ac:dyDescent="0.25">
      <c r="A48" s="35" t="s">
        <v>80</v>
      </c>
      <c r="B48" s="67">
        <v>7893</v>
      </c>
      <c r="C48" s="67">
        <v>2447</v>
      </c>
      <c r="D48" s="67">
        <v>2786</v>
      </c>
      <c r="E48" s="67">
        <v>0</v>
      </c>
      <c r="F48" s="67">
        <v>0</v>
      </c>
      <c r="G48" s="67">
        <v>277</v>
      </c>
      <c r="H48" s="67">
        <v>69</v>
      </c>
      <c r="I48" s="67">
        <v>52</v>
      </c>
      <c r="J48" s="67">
        <v>952</v>
      </c>
      <c r="K48" s="67">
        <v>650</v>
      </c>
      <c r="L48" s="67">
        <v>330</v>
      </c>
      <c r="M48" s="67">
        <v>330</v>
      </c>
      <c r="N48" s="77" t="str">
        <f t="shared" si="3"/>
        <v>correcto</v>
      </c>
    </row>
    <row r="49" spans="1:15" ht="15.75" x14ac:dyDescent="0.25">
      <c r="A49" s="35" t="s">
        <v>81</v>
      </c>
      <c r="B49" s="67">
        <v>5279</v>
      </c>
      <c r="C49" s="67">
        <v>791</v>
      </c>
      <c r="D49" s="67">
        <v>2327</v>
      </c>
      <c r="E49" s="67">
        <v>0</v>
      </c>
      <c r="F49" s="67">
        <v>35</v>
      </c>
      <c r="G49" s="67">
        <v>277</v>
      </c>
      <c r="H49" s="67">
        <v>22</v>
      </c>
      <c r="I49" s="67">
        <v>183</v>
      </c>
      <c r="J49" s="67">
        <v>611</v>
      </c>
      <c r="K49" s="67">
        <v>596</v>
      </c>
      <c r="L49" s="67">
        <v>233</v>
      </c>
      <c r="M49" s="67">
        <v>204</v>
      </c>
      <c r="N49" s="77" t="str">
        <f>+IF(+SUM(C49:M49)=B49,"correcto","ERROR")</f>
        <v>correcto</v>
      </c>
    </row>
    <row r="50" spans="1:15" ht="15.75" x14ac:dyDescent="0.25">
      <c r="A50" s="35" t="s">
        <v>82</v>
      </c>
      <c r="B50" s="67">
        <v>13145</v>
      </c>
      <c r="C50" s="67">
        <v>3334</v>
      </c>
      <c r="D50" s="67">
        <v>1296</v>
      </c>
      <c r="E50" s="67">
        <v>0</v>
      </c>
      <c r="F50" s="67">
        <v>0</v>
      </c>
      <c r="G50" s="67">
        <v>3599</v>
      </c>
      <c r="H50" s="67">
        <v>116</v>
      </c>
      <c r="I50" s="67">
        <v>197</v>
      </c>
      <c r="J50" s="67">
        <v>1496</v>
      </c>
      <c r="K50" s="67">
        <v>1829</v>
      </c>
      <c r="L50" s="67">
        <v>605</v>
      </c>
      <c r="M50" s="67">
        <v>673</v>
      </c>
      <c r="N50" s="77" t="str">
        <f t="shared" ref="N50:N113" si="4">+IF(+SUM(C50:M50)=B50,"correcto","ERROR")</f>
        <v>correcto</v>
      </c>
    </row>
    <row r="51" spans="1:15" ht="15.75" x14ac:dyDescent="0.25">
      <c r="A51" s="35" t="s">
        <v>83</v>
      </c>
      <c r="B51" s="67">
        <v>21137</v>
      </c>
      <c r="C51" s="67">
        <v>8870</v>
      </c>
      <c r="D51" s="67">
        <v>5209</v>
      </c>
      <c r="E51" s="67">
        <v>0</v>
      </c>
      <c r="F51" s="67">
        <v>0</v>
      </c>
      <c r="G51" s="67">
        <v>277</v>
      </c>
      <c r="H51" s="67">
        <v>149</v>
      </c>
      <c r="I51" s="67">
        <v>472</v>
      </c>
      <c r="J51" s="67">
        <v>2379</v>
      </c>
      <c r="K51" s="67">
        <v>2173</v>
      </c>
      <c r="L51" s="67">
        <v>802</v>
      </c>
      <c r="M51" s="67">
        <v>806</v>
      </c>
      <c r="N51" s="77" t="str">
        <f t="shared" si="4"/>
        <v>correcto</v>
      </c>
    </row>
    <row r="52" spans="1:15" ht="15.75" x14ac:dyDescent="0.25">
      <c r="A52" s="35" t="s">
        <v>84</v>
      </c>
      <c r="B52" s="67">
        <v>19179</v>
      </c>
      <c r="C52" s="67">
        <v>5001</v>
      </c>
      <c r="D52" s="67">
        <v>7466</v>
      </c>
      <c r="E52" s="67">
        <v>0</v>
      </c>
      <c r="F52" s="67">
        <v>148</v>
      </c>
      <c r="G52" s="67">
        <v>277</v>
      </c>
      <c r="H52" s="67">
        <v>112</v>
      </c>
      <c r="I52" s="67">
        <v>118</v>
      </c>
      <c r="J52" s="67">
        <v>2176</v>
      </c>
      <c r="K52" s="67">
        <v>2362</v>
      </c>
      <c r="L52" s="67">
        <v>677</v>
      </c>
      <c r="M52" s="67">
        <v>842</v>
      </c>
      <c r="N52" s="77" t="str">
        <f t="shared" si="4"/>
        <v>correcto</v>
      </c>
    </row>
    <row r="53" spans="1:15" ht="15.75" x14ac:dyDescent="0.25">
      <c r="A53" s="35" t="s">
        <v>85</v>
      </c>
      <c r="B53" s="67">
        <v>10929</v>
      </c>
      <c r="C53" s="67">
        <v>2540</v>
      </c>
      <c r="D53" s="67">
        <v>1053</v>
      </c>
      <c r="E53" s="67">
        <v>0</v>
      </c>
      <c r="F53" s="67">
        <v>0</v>
      </c>
      <c r="G53" s="67">
        <v>277</v>
      </c>
      <c r="H53" s="67">
        <v>399</v>
      </c>
      <c r="I53" s="67">
        <v>537</v>
      </c>
      <c r="J53" s="67">
        <v>2856</v>
      </c>
      <c r="K53" s="67">
        <v>1286</v>
      </c>
      <c r="L53" s="67">
        <v>1044</v>
      </c>
      <c r="M53" s="67">
        <v>937</v>
      </c>
      <c r="N53" s="77" t="str">
        <f t="shared" si="4"/>
        <v>correcto</v>
      </c>
    </row>
    <row r="54" spans="1:15" ht="15.75" x14ac:dyDescent="0.25">
      <c r="A54" s="35" t="s">
        <v>86</v>
      </c>
      <c r="B54" s="67">
        <v>24953</v>
      </c>
      <c r="C54" s="67">
        <v>6250</v>
      </c>
      <c r="D54" s="67">
        <v>7595</v>
      </c>
      <c r="E54" s="67">
        <v>0</v>
      </c>
      <c r="F54" s="67">
        <v>32</v>
      </c>
      <c r="G54" s="67">
        <v>1384</v>
      </c>
      <c r="H54" s="67">
        <v>216</v>
      </c>
      <c r="I54" s="67">
        <v>721</v>
      </c>
      <c r="J54" s="67">
        <v>2924</v>
      </c>
      <c r="K54" s="67">
        <v>3777</v>
      </c>
      <c r="L54" s="67">
        <v>984</v>
      </c>
      <c r="M54" s="67">
        <v>1070</v>
      </c>
      <c r="N54" s="77" t="str">
        <f t="shared" si="4"/>
        <v>correcto</v>
      </c>
    </row>
    <row r="55" spans="1:15" s="81" customFormat="1" ht="15.75" x14ac:dyDescent="0.25">
      <c r="A55" s="79" t="s">
        <v>87</v>
      </c>
      <c r="B55" s="80">
        <v>31486</v>
      </c>
      <c r="C55" s="80">
        <v>7461</v>
      </c>
      <c r="D55" s="80">
        <v>4913</v>
      </c>
      <c r="E55" s="80">
        <v>0</v>
      </c>
      <c r="F55" s="80">
        <v>0</v>
      </c>
      <c r="G55" s="80">
        <v>8858</v>
      </c>
      <c r="H55" s="78">
        <f>54+517</f>
        <v>571</v>
      </c>
      <c r="I55" s="80">
        <v>354</v>
      </c>
      <c r="J55" s="80">
        <v>3672</v>
      </c>
      <c r="K55" s="80">
        <v>3070</v>
      </c>
      <c r="L55" s="80">
        <v>1241</v>
      </c>
      <c r="M55" s="80">
        <v>1346</v>
      </c>
      <c r="N55" s="77" t="str">
        <f t="shared" si="4"/>
        <v>correcto</v>
      </c>
      <c r="O55" s="63"/>
    </row>
    <row r="56" spans="1:15" ht="15.75" x14ac:dyDescent="0.25">
      <c r="A56" s="35" t="s">
        <v>88</v>
      </c>
      <c r="B56" s="67">
        <v>17768</v>
      </c>
      <c r="C56" s="67">
        <v>1358</v>
      </c>
      <c r="D56" s="67">
        <v>6210</v>
      </c>
      <c r="E56" s="67">
        <v>2</v>
      </c>
      <c r="F56" s="67">
        <v>57</v>
      </c>
      <c r="G56" s="67">
        <v>3045</v>
      </c>
      <c r="H56" s="67">
        <v>356</v>
      </c>
      <c r="I56" s="67">
        <v>328</v>
      </c>
      <c r="J56" s="67">
        <v>2719</v>
      </c>
      <c r="K56" s="67">
        <v>1678</v>
      </c>
      <c r="L56" s="67">
        <v>937</v>
      </c>
      <c r="M56" s="67">
        <v>1078</v>
      </c>
      <c r="N56" s="77" t="str">
        <f t="shared" si="4"/>
        <v>correcto</v>
      </c>
    </row>
    <row r="57" spans="1:15" ht="15.75" x14ac:dyDescent="0.25">
      <c r="A57" s="35" t="s">
        <v>89</v>
      </c>
      <c r="B57" s="67">
        <v>36052</v>
      </c>
      <c r="C57" s="67">
        <v>4022</v>
      </c>
      <c r="D57" s="67">
        <v>5099</v>
      </c>
      <c r="E57" s="67">
        <v>0</v>
      </c>
      <c r="F57" s="67">
        <v>0</v>
      </c>
      <c r="G57" s="67">
        <v>13011</v>
      </c>
      <c r="H57" s="67">
        <v>642</v>
      </c>
      <c r="I57" s="67">
        <v>1101</v>
      </c>
      <c r="J57" s="67">
        <v>4896</v>
      </c>
      <c r="K57" s="67">
        <v>3588</v>
      </c>
      <c r="L57" s="67">
        <v>1535</v>
      </c>
      <c r="M57" s="67">
        <v>2158</v>
      </c>
      <c r="N57" s="77" t="str">
        <f t="shared" si="4"/>
        <v>correcto</v>
      </c>
    </row>
    <row r="58" spans="1:15" ht="15.75" x14ac:dyDescent="0.25">
      <c r="A58" s="35" t="s">
        <v>90</v>
      </c>
      <c r="B58" s="67">
        <v>12153</v>
      </c>
      <c r="C58" s="67">
        <v>4155</v>
      </c>
      <c r="D58" s="67">
        <v>3918</v>
      </c>
      <c r="E58" s="67">
        <v>0</v>
      </c>
      <c r="F58" s="67">
        <v>0</v>
      </c>
      <c r="G58" s="67">
        <v>277</v>
      </c>
      <c r="H58" s="67">
        <v>195</v>
      </c>
      <c r="I58" s="67">
        <v>92</v>
      </c>
      <c r="J58" s="67">
        <v>1224</v>
      </c>
      <c r="K58" s="67">
        <v>1335</v>
      </c>
      <c r="L58" s="67">
        <v>468</v>
      </c>
      <c r="M58" s="67">
        <v>489</v>
      </c>
      <c r="N58" s="77" t="str">
        <f t="shared" si="4"/>
        <v>correcto</v>
      </c>
    </row>
    <row r="59" spans="1:15" ht="15.75" x14ac:dyDescent="0.25">
      <c r="A59" s="35" t="s">
        <v>91</v>
      </c>
      <c r="B59" s="67">
        <v>9394</v>
      </c>
      <c r="C59" s="67">
        <v>859</v>
      </c>
      <c r="D59" s="67">
        <v>1962</v>
      </c>
      <c r="E59" s="67">
        <v>0</v>
      </c>
      <c r="F59" s="67">
        <v>0</v>
      </c>
      <c r="G59" s="67">
        <v>554</v>
      </c>
      <c r="H59" s="67">
        <v>169</v>
      </c>
      <c r="I59" s="67">
        <v>118</v>
      </c>
      <c r="J59" s="67">
        <v>2244</v>
      </c>
      <c r="K59" s="67">
        <v>1454</v>
      </c>
      <c r="L59" s="67">
        <v>645</v>
      </c>
      <c r="M59" s="67">
        <v>1389</v>
      </c>
      <c r="N59" s="77" t="str">
        <f t="shared" si="4"/>
        <v>correcto</v>
      </c>
    </row>
    <row r="60" spans="1:15" ht="15.75" x14ac:dyDescent="0.25">
      <c r="A60" s="35" t="s">
        <v>92</v>
      </c>
      <c r="B60" s="67">
        <v>212053</v>
      </c>
      <c r="C60" s="67">
        <v>11</v>
      </c>
      <c r="D60" s="67">
        <v>54</v>
      </c>
      <c r="E60" s="67">
        <v>3</v>
      </c>
      <c r="F60" s="67">
        <v>339</v>
      </c>
      <c r="G60" s="67">
        <v>202359</v>
      </c>
      <c r="H60" s="67">
        <v>2364</v>
      </c>
      <c r="I60" s="67">
        <v>144</v>
      </c>
      <c r="J60" s="67">
        <v>2244</v>
      </c>
      <c r="K60" s="67">
        <v>2106</v>
      </c>
      <c r="L60" s="67">
        <v>939</v>
      </c>
      <c r="M60" s="67">
        <v>1490</v>
      </c>
      <c r="N60" s="77" t="str">
        <f t="shared" si="4"/>
        <v>correcto</v>
      </c>
    </row>
    <row r="61" spans="1:15" ht="15.75" x14ac:dyDescent="0.25">
      <c r="A61" s="35" t="s">
        <v>93</v>
      </c>
      <c r="B61" s="67">
        <v>27851</v>
      </c>
      <c r="C61" s="67">
        <v>1870</v>
      </c>
      <c r="D61" s="67">
        <v>516</v>
      </c>
      <c r="E61" s="67">
        <v>0</v>
      </c>
      <c r="F61" s="67">
        <v>0</v>
      </c>
      <c r="G61" s="67">
        <v>17993</v>
      </c>
      <c r="H61" s="67">
        <v>832</v>
      </c>
      <c r="I61" s="67">
        <v>157</v>
      </c>
      <c r="J61" s="67">
        <v>2924</v>
      </c>
      <c r="K61" s="67">
        <v>1584</v>
      </c>
      <c r="L61" s="67">
        <v>1033</v>
      </c>
      <c r="M61" s="67">
        <v>942</v>
      </c>
      <c r="N61" s="77" t="str">
        <f t="shared" si="4"/>
        <v>correcto</v>
      </c>
    </row>
    <row r="62" spans="1:15" ht="15.75" x14ac:dyDescent="0.25">
      <c r="A62" s="35" t="s">
        <v>94</v>
      </c>
      <c r="B62" s="67">
        <v>13882</v>
      </c>
      <c r="C62" s="67">
        <v>2674</v>
      </c>
      <c r="D62" s="67">
        <v>2524</v>
      </c>
      <c r="E62" s="67">
        <v>0</v>
      </c>
      <c r="F62" s="67">
        <v>0</v>
      </c>
      <c r="G62" s="67">
        <v>6367</v>
      </c>
      <c r="H62" s="67">
        <v>102</v>
      </c>
      <c r="I62" s="67">
        <v>79</v>
      </c>
      <c r="J62" s="67">
        <v>816</v>
      </c>
      <c r="K62" s="67">
        <v>593</v>
      </c>
      <c r="L62" s="67">
        <v>332</v>
      </c>
      <c r="M62" s="67">
        <v>395</v>
      </c>
      <c r="N62" s="77" t="str">
        <f t="shared" si="4"/>
        <v>correcto</v>
      </c>
    </row>
    <row r="63" spans="1:15" ht="15.75" x14ac:dyDescent="0.25">
      <c r="A63" s="35" t="s">
        <v>95</v>
      </c>
      <c r="B63" s="67">
        <v>13211</v>
      </c>
      <c r="C63" s="67">
        <v>4678</v>
      </c>
      <c r="D63" s="67">
        <v>1801</v>
      </c>
      <c r="E63" s="67">
        <v>0</v>
      </c>
      <c r="F63" s="67">
        <v>0</v>
      </c>
      <c r="G63" s="67">
        <v>277</v>
      </c>
      <c r="H63" s="67">
        <v>192</v>
      </c>
      <c r="I63" s="67">
        <v>537</v>
      </c>
      <c r="J63" s="67">
        <v>2176</v>
      </c>
      <c r="K63" s="67">
        <v>1445</v>
      </c>
      <c r="L63" s="67">
        <v>1125</v>
      </c>
      <c r="M63" s="67">
        <v>980</v>
      </c>
      <c r="N63" s="77" t="str">
        <f t="shared" si="4"/>
        <v>correcto</v>
      </c>
    </row>
    <row r="64" spans="1:15" s="81" customFormat="1" ht="15.75" x14ac:dyDescent="0.25">
      <c r="A64" s="79" t="s">
        <v>96</v>
      </c>
      <c r="B64" s="80">
        <v>7315</v>
      </c>
      <c r="C64" s="80">
        <v>1962</v>
      </c>
      <c r="D64" s="80">
        <v>3194</v>
      </c>
      <c r="E64" s="80">
        <v>0</v>
      </c>
      <c r="F64" s="80">
        <v>0</v>
      </c>
      <c r="G64" s="80">
        <v>277</v>
      </c>
      <c r="H64" s="80">
        <v>22</v>
      </c>
      <c r="I64" s="80">
        <v>39</v>
      </c>
      <c r="J64" s="80">
        <v>544</v>
      </c>
      <c r="K64" s="80">
        <v>684</v>
      </c>
      <c r="L64" s="78">
        <f>-10+267</f>
        <v>257</v>
      </c>
      <c r="M64" s="80">
        <v>336</v>
      </c>
      <c r="N64" s="77" t="str">
        <f t="shared" si="4"/>
        <v>correcto</v>
      </c>
      <c r="O64" s="63"/>
    </row>
    <row r="65" spans="1:15" ht="15.75" x14ac:dyDescent="0.25">
      <c r="A65" s="35" t="s">
        <v>97</v>
      </c>
      <c r="B65" s="67">
        <v>11908</v>
      </c>
      <c r="C65" s="67">
        <v>4802</v>
      </c>
      <c r="D65" s="67">
        <v>1901</v>
      </c>
      <c r="E65" s="67">
        <v>0</v>
      </c>
      <c r="F65" s="67">
        <v>0</v>
      </c>
      <c r="G65" s="67">
        <v>277</v>
      </c>
      <c r="H65" s="67">
        <v>68</v>
      </c>
      <c r="I65" s="67">
        <v>26</v>
      </c>
      <c r="J65" s="67">
        <v>1156</v>
      </c>
      <c r="K65" s="67">
        <v>2539</v>
      </c>
      <c r="L65" s="67">
        <v>509</v>
      </c>
      <c r="M65" s="67">
        <v>630</v>
      </c>
      <c r="N65" s="77" t="str">
        <f t="shared" si="4"/>
        <v>correcto</v>
      </c>
    </row>
    <row r="66" spans="1:15" ht="15.75" x14ac:dyDescent="0.25">
      <c r="A66" s="35" t="s">
        <v>98</v>
      </c>
      <c r="B66" s="67">
        <v>8474</v>
      </c>
      <c r="C66" s="67">
        <v>2741</v>
      </c>
      <c r="D66" s="67">
        <v>2115</v>
      </c>
      <c r="E66" s="67">
        <v>0</v>
      </c>
      <c r="F66" s="67">
        <v>0</v>
      </c>
      <c r="G66" s="67">
        <v>277</v>
      </c>
      <c r="H66" s="67">
        <v>68</v>
      </c>
      <c r="I66" s="67">
        <v>210</v>
      </c>
      <c r="J66" s="67">
        <v>1156</v>
      </c>
      <c r="K66" s="67">
        <v>991</v>
      </c>
      <c r="L66" s="67">
        <v>461</v>
      </c>
      <c r="M66" s="67">
        <v>455</v>
      </c>
      <c r="N66" s="77" t="str">
        <f t="shared" si="4"/>
        <v>correcto</v>
      </c>
    </row>
    <row r="67" spans="1:15" ht="15.75" x14ac:dyDescent="0.25">
      <c r="A67" s="35" t="s">
        <v>99</v>
      </c>
      <c r="B67" s="67">
        <v>3947</v>
      </c>
      <c r="C67" s="67">
        <v>641</v>
      </c>
      <c r="D67" s="67">
        <v>2322</v>
      </c>
      <c r="E67" s="67">
        <v>0</v>
      </c>
      <c r="F67" s="67">
        <v>0</v>
      </c>
      <c r="G67" s="67">
        <v>277</v>
      </c>
      <c r="H67" s="67">
        <v>13</v>
      </c>
      <c r="I67" s="67">
        <v>13</v>
      </c>
      <c r="J67" s="67">
        <v>203</v>
      </c>
      <c r="K67" s="67">
        <v>223</v>
      </c>
      <c r="L67" s="67">
        <v>110</v>
      </c>
      <c r="M67" s="67">
        <v>145</v>
      </c>
      <c r="N67" s="77" t="str">
        <f t="shared" si="4"/>
        <v>correcto</v>
      </c>
    </row>
    <row r="68" spans="1:15" ht="15.75" x14ac:dyDescent="0.25">
      <c r="A68" s="35" t="s">
        <v>100</v>
      </c>
      <c r="B68" s="67">
        <v>11683</v>
      </c>
      <c r="C68" s="67">
        <v>3109</v>
      </c>
      <c r="D68" s="67">
        <v>5591</v>
      </c>
      <c r="E68" s="67">
        <v>0</v>
      </c>
      <c r="F68" s="67">
        <v>0</v>
      </c>
      <c r="G68" s="67">
        <v>277</v>
      </c>
      <c r="H68" s="67">
        <v>34</v>
      </c>
      <c r="I68" s="67">
        <v>52</v>
      </c>
      <c r="J68" s="67">
        <v>884</v>
      </c>
      <c r="K68" s="67">
        <v>847</v>
      </c>
      <c r="L68" s="67">
        <v>358</v>
      </c>
      <c r="M68" s="67">
        <v>531</v>
      </c>
      <c r="N68" s="77" t="str">
        <f t="shared" si="4"/>
        <v>correcto</v>
      </c>
    </row>
    <row r="69" spans="1:15" ht="15.75" x14ac:dyDescent="0.25">
      <c r="A69" s="35" t="s">
        <v>101</v>
      </c>
      <c r="B69" s="67">
        <v>4451</v>
      </c>
      <c r="C69" s="67">
        <v>264</v>
      </c>
      <c r="D69" s="67">
        <v>2270</v>
      </c>
      <c r="E69" s="67">
        <v>0</v>
      </c>
      <c r="F69" s="67">
        <v>0</v>
      </c>
      <c r="G69" s="67">
        <v>277</v>
      </c>
      <c r="H69" s="67">
        <v>46</v>
      </c>
      <c r="I69" s="67">
        <v>170</v>
      </c>
      <c r="J69" s="67">
        <v>476</v>
      </c>
      <c r="K69" s="67">
        <v>443</v>
      </c>
      <c r="L69" s="67">
        <v>235</v>
      </c>
      <c r="M69" s="67">
        <v>270</v>
      </c>
      <c r="N69" s="77" t="str">
        <f t="shared" si="4"/>
        <v>correcto</v>
      </c>
    </row>
    <row r="70" spans="1:15" ht="15.75" x14ac:dyDescent="0.25">
      <c r="A70" s="35" t="s">
        <v>102</v>
      </c>
      <c r="B70" s="67">
        <v>18404</v>
      </c>
      <c r="C70" s="67">
        <v>170</v>
      </c>
      <c r="D70" s="67">
        <v>2126</v>
      </c>
      <c r="E70" s="67">
        <v>1</v>
      </c>
      <c r="F70" s="67">
        <v>0</v>
      </c>
      <c r="G70" s="67">
        <v>277</v>
      </c>
      <c r="H70" s="67">
        <v>181</v>
      </c>
      <c r="I70" s="67">
        <v>9185</v>
      </c>
      <c r="J70" s="67">
        <v>4012</v>
      </c>
      <c r="K70" s="67">
        <v>721</v>
      </c>
      <c r="L70" s="67">
        <v>1121</v>
      </c>
      <c r="M70" s="67">
        <v>610</v>
      </c>
      <c r="N70" s="77" t="str">
        <f t="shared" si="4"/>
        <v>correcto</v>
      </c>
    </row>
    <row r="71" spans="1:15" ht="15.75" x14ac:dyDescent="0.25">
      <c r="A71" s="35" t="s">
        <v>103</v>
      </c>
      <c r="B71" s="67">
        <v>20588</v>
      </c>
      <c r="C71" s="67">
        <v>736</v>
      </c>
      <c r="D71" s="67">
        <v>3064</v>
      </c>
      <c r="E71" s="67">
        <v>0</v>
      </c>
      <c r="F71" s="67">
        <v>3</v>
      </c>
      <c r="G71" s="67">
        <v>277</v>
      </c>
      <c r="H71" s="67">
        <v>316</v>
      </c>
      <c r="I71" s="67">
        <v>8504</v>
      </c>
      <c r="J71" s="67">
        <v>3944</v>
      </c>
      <c r="K71" s="67">
        <v>1867</v>
      </c>
      <c r="L71" s="67">
        <v>993</v>
      </c>
      <c r="M71" s="67">
        <v>884</v>
      </c>
      <c r="N71" s="77" t="str">
        <f t="shared" si="4"/>
        <v>correcto</v>
      </c>
    </row>
    <row r="72" spans="1:15" ht="15.75" x14ac:dyDescent="0.25">
      <c r="A72" s="35" t="s">
        <v>104</v>
      </c>
      <c r="B72" s="67">
        <v>5272</v>
      </c>
      <c r="C72" s="67">
        <v>523</v>
      </c>
      <c r="D72" s="67">
        <v>2414</v>
      </c>
      <c r="E72" s="67">
        <v>0</v>
      </c>
      <c r="F72" s="67">
        <v>0</v>
      </c>
      <c r="G72" s="67">
        <v>554</v>
      </c>
      <c r="H72" s="67">
        <v>46</v>
      </c>
      <c r="I72" s="67">
        <v>13</v>
      </c>
      <c r="J72" s="67">
        <v>613</v>
      </c>
      <c r="K72" s="67">
        <v>507</v>
      </c>
      <c r="L72" s="67">
        <v>272</v>
      </c>
      <c r="M72" s="67">
        <v>330</v>
      </c>
      <c r="N72" s="77" t="str">
        <f t="shared" si="4"/>
        <v>correcto</v>
      </c>
    </row>
    <row r="73" spans="1:15" s="81" customFormat="1" ht="15.75" x14ac:dyDescent="0.25">
      <c r="A73" s="79" t="s">
        <v>105</v>
      </c>
      <c r="B73" s="80">
        <v>15015</v>
      </c>
      <c r="C73" s="80">
        <v>1426</v>
      </c>
      <c r="D73" s="80">
        <v>7464</v>
      </c>
      <c r="E73" s="80">
        <v>0</v>
      </c>
      <c r="F73" s="80">
        <v>0</v>
      </c>
      <c r="G73" s="80">
        <v>1661</v>
      </c>
      <c r="H73" s="80">
        <v>68</v>
      </c>
      <c r="I73" s="80">
        <v>79</v>
      </c>
      <c r="J73" s="80">
        <v>1496</v>
      </c>
      <c r="K73" s="80">
        <v>1696</v>
      </c>
      <c r="L73" s="78">
        <f>578+1</f>
        <v>579</v>
      </c>
      <c r="M73" s="80">
        <v>546</v>
      </c>
      <c r="N73" s="77" t="str">
        <f t="shared" si="4"/>
        <v>correcto</v>
      </c>
      <c r="O73" s="63"/>
    </row>
    <row r="74" spans="1:15" ht="15.75" x14ac:dyDescent="0.25">
      <c r="A74" s="35" t="s">
        <v>106</v>
      </c>
      <c r="B74" s="67">
        <v>189047</v>
      </c>
      <c r="C74" s="67">
        <v>4090</v>
      </c>
      <c r="D74" s="67">
        <v>2380</v>
      </c>
      <c r="E74" s="67">
        <v>19715</v>
      </c>
      <c r="F74" s="67">
        <v>1285</v>
      </c>
      <c r="G74" s="67">
        <v>37647</v>
      </c>
      <c r="H74" s="67">
        <v>5668</v>
      </c>
      <c r="I74" s="67">
        <v>11727</v>
      </c>
      <c r="J74" s="67">
        <v>46508</v>
      </c>
      <c r="K74" s="67">
        <v>30107</v>
      </c>
      <c r="L74" s="67">
        <v>13248</v>
      </c>
      <c r="M74" s="67">
        <v>16672</v>
      </c>
      <c r="N74" s="77" t="str">
        <f t="shared" si="4"/>
        <v>correcto</v>
      </c>
    </row>
    <row r="75" spans="1:15" ht="15.75" x14ac:dyDescent="0.25">
      <c r="A75" s="35" t="s">
        <v>107</v>
      </c>
      <c r="B75" s="67">
        <v>22968</v>
      </c>
      <c r="C75" s="67">
        <v>147</v>
      </c>
      <c r="D75" s="67">
        <v>1077</v>
      </c>
      <c r="E75" s="67">
        <v>0</v>
      </c>
      <c r="F75" s="67">
        <v>0</v>
      </c>
      <c r="G75" s="67">
        <v>13841</v>
      </c>
      <c r="H75" s="67">
        <v>239</v>
      </c>
      <c r="I75" s="67">
        <v>262</v>
      </c>
      <c r="J75" s="67">
        <v>1564</v>
      </c>
      <c r="K75" s="67">
        <v>1193</v>
      </c>
      <c r="L75" s="67">
        <v>623</v>
      </c>
      <c r="M75" s="67">
        <v>4022</v>
      </c>
      <c r="N75" s="77" t="str">
        <f t="shared" si="4"/>
        <v>correcto</v>
      </c>
    </row>
    <row r="76" spans="1:15" ht="15.75" x14ac:dyDescent="0.25">
      <c r="A76" s="35" t="s">
        <v>108</v>
      </c>
      <c r="B76" s="67">
        <v>11950</v>
      </c>
      <c r="C76" s="67">
        <v>3570</v>
      </c>
      <c r="D76" s="67">
        <v>3197</v>
      </c>
      <c r="E76" s="67">
        <v>0</v>
      </c>
      <c r="F76" s="67">
        <v>0</v>
      </c>
      <c r="G76" s="67">
        <v>277</v>
      </c>
      <c r="H76" s="67">
        <v>80</v>
      </c>
      <c r="I76" s="67">
        <v>52</v>
      </c>
      <c r="J76" s="67">
        <v>1564</v>
      </c>
      <c r="K76" s="67">
        <v>1910</v>
      </c>
      <c r="L76" s="67">
        <v>507</v>
      </c>
      <c r="M76" s="67">
        <v>793</v>
      </c>
      <c r="N76" s="77" t="str">
        <f t="shared" si="4"/>
        <v>correcto</v>
      </c>
    </row>
    <row r="77" spans="1:15" ht="15.75" x14ac:dyDescent="0.25">
      <c r="A77" s="35" t="s">
        <v>109</v>
      </c>
      <c r="B77" s="67">
        <v>24436</v>
      </c>
      <c r="C77" s="67">
        <v>3785</v>
      </c>
      <c r="D77" s="67">
        <v>11392</v>
      </c>
      <c r="E77" s="67">
        <v>0</v>
      </c>
      <c r="F77" s="67">
        <v>0</v>
      </c>
      <c r="G77" s="67">
        <v>2214</v>
      </c>
      <c r="H77" s="67">
        <v>127</v>
      </c>
      <c r="I77" s="67">
        <v>26</v>
      </c>
      <c r="J77" s="67">
        <v>2244</v>
      </c>
      <c r="K77" s="67">
        <v>2850</v>
      </c>
      <c r="L77" s="67">
        <v>702</v>
      </c>
      <c r="M77" s="67">
        <v>1096</v>
      </c>
      <c r="N77" s="77" t="str">
        <f t="shared" si="4"/>
        <v>correcto</v>
      </c>
    </row>
    <row r="78" spans="1:15" ht="15.75" x14ac:dyDescent="0.25">
      <c r="A78" s="35" t="s">
        <v>110</v>
      </c>
      <c r="B78" s="67">
        <v>11567</v>
      </c>
      <c r="C78" s="67">
        <v>3495</v>
      </c>
      <c r="D78" s="67">
        <v>3891</v>
      </c>
      <c r="E78" s="67">
        <v>0</v>
      </c>
      <c r="F78" s="67">
        <v>0</v>
      </c>
      <c r="G78" s="67">
        <v>277</v>
      </c>
      <c r="H78" s="67">
        <v>72</v>
      </c>
      <c r="I78" s="67">
        <v>118</v>
      </c>
      <c r="J78" s="67">
        <v>1087</v>
      </c>
      <c r="K78" s="67">
        <v>1425</v>
      </c>
      <c r="L78" s="67">
        <v>490</v>
      </c>
      <c r="M78" s="67">
        <v>712</v>
      </c>
      <c r="N78" s="77" t="str">
        <f t="shared" si="4"/>
        <v>correcto</v>
      </c>
    </row>
    <row r="79" spans="1:15" ht="15.75" x14ac:dyDescent="0.25">
      <c r="A79" s="35" t="s">
        <v>111</v>
      </c>
      <c r="B79" s="67">
        <v>12588</v>
      </c>
      <c r="C79" s="67">
        <v>3794</v>
      </c>
      <c r="D79" s="67">
        <v>5291</v>
      </c>
      <c r="E79" s="67">
        <v>0</v>
      </c>
      <c r="F79" s="67">
        <v>0</v>
      </c>
      <c r="G79" s="67">
        <v>277</v>
      </c>
      <c r="H79" s="67">
        <v>34</v>
      </c>
      <c r="I79" s="67">
        <v>26</v>
      </c>
      <c r="J79" s="67">
        <v>1087</v>
      </c>
      <c r="K79" s="67">
        <v>1375</v>
      </c>
      <c r="L79" s="67">
        <v>346</v>
      </c>
      <c r="M79" s="67">
        <v>358</v>
      </c>
      <c r="N79" s="77" t="str">
        <f t="shared" si="4"/>
        <v>correcto</v>
      </c>
    </row>
    <row r="80" spans="1:15" ht="15.75" x14ac:dyDescent="0.25">
      <c r="A80" s="35" t="s">
        <v>112</v>
      </c>
      <c r="B80" s="67">
        <v>6221</v>
      </c>
      <c r="C80" s="67">
        <v>2175</v>
      </c>
      <c r="D80" s="67">
        <v>1744</v>
      </c>
      <c r="E80" s="67">
        <v>0</v>
      </c>
      <c r="F80" s="67">
        <v>0</v>
      </c>
      <c r="G80" s="67">
        <v>277</v>
      </c>
      <c r="H80" s="67">
        <v>68</v>
      </c>
      <c r="I80" s="67">
        <v>92</v>
      </c>
      <c r="J80" s="67">
        <v>679</v>
      </c>
      <c r="K80" s="67">
        <v>671</v>
      </c>
      <c r="L80" s="67">
        <v>257</v>
      </c>
      <c r="M80" s="67">
        <v>258</v>
      </c>
      <c r="N80" s="77" t="str">
        <f t="shared" si="4"/>
        <v>correcto</v>
      </c>
    </row>
    <row r="81" spans="1:15" ht="15.75" x14ac:dyDescent="0.25">
      <c r="A81" s="35" t="s">
        <v>113</v>
      </c>
      <c r="B81" s="67">
        <v>27939</v>
      </c>
      <c r="C81" s="67">
        <v>2622</v>
      </c>
      <c r="D81" s="67">
        <v>5997</v>
      </c>
      <c r="E81" s="67">
        <v>0</v>
      </c>
      <c r="F81" s="67">
        <v>2099</v>
      </c>
      <c r="G81" s="67">
        <v>9135</v>
      </c>
      <c r="H81" s="67">
        <v>126</v>
      </c>
      <c r="I81" s="67">
        <v>262</v>
      </c>
      <c r="J81" s="67">
        <v>1632</v>
      </c>
      <c r="K81" s="67">
        <v>4880</v>
      </c>
      <c r="L81" s="67">
        <v>582</v>
      </c>
      <c r="M81" s="67">
        <v>604</v>
      </c>
      <c r="N81" s="77" t="str">
        <f t="shared" si="4"/>
        <v>correcto</v>
      </c>
    </row>
    <row r="82" spans="1:15" ht="15.75" x14ac:dyDescent="0.25">
      <c r="A82" s="35" t="s">
        <v>114</v>
      </c>
      <c r="B82" s="67">
        <v>38717</v>
      </c>
      <c r="C82" s="67">
        <v>10937</v>
      </c>
      <c r="D82" s="67">
        <v>3591</v>
      </c>
      <c r="E82" s="67">
        <v>0</v>
      </c>
      <c r="F82" s="67">
        <v>0</v>
      </c>
      <c r="G82" s="67">
        <v>6367</v>
      </c>
      <c r="H82" s="67">
        <v>534</v>
      </c>
      <c r="I82" s="67">
        <v>589</v>
      </c>
      <c r="J82" s="67">
        <v>6663</v>
      </c>
      <c r="K82" s="67">
        <v>4499</v>
      </c>
      <c r="L82" s="67">
        <v>2194</v>
      </c>
      <c r="M82" s="67">
        <v>3343</v>
      </c>
      <c r="N82" s="77" t="str">
        <f t="shared" si="4"/>
        <v>correcto</v>
      </c>
    </row>
    <row r="83" spans="1:15" ht="15.75" x14ac:dyDescent="0.25">
      <c r="A83" s="35" t="s">
        <v>115</v>
      </c>
      <c r="B83" s="67">
        <v>206310</v>
      </c>
      <c r="C83" s="67">
        <v>7680</v>
      </c>
      <c r="D83" s="67">
        <v>1550</v>
      </c>
      <c r="E83" s="67">
        <v>0</v>
      </c>
      <c r="F83" s="67">
        <v>121</v>
      </c>
      <c r="G83" s="67">
        <v>54535</v>
      </c>
      <c r="H83" s="67">
        <v>5122</v>
      </c>
      <c r="I83" s="67">
        <v>3264</v>
      </c>
      <c r="J83" s="67">
        <v>33657</v>
      </c>
      <c r="K83" s="67">
        <v>34481</v>
      </c>
      <c r="L83" s="67">
        <v>14566</v>
      </c>
      <c r="M83" s="67">
        <v>51334</v>
      </c>
      <c r="N83" s="77" t="str">
        <f t="shared" si="4"/>
        <v>correcto</v>
      </c>
    </row>
    <row r="84" spans="1:15" ht="15.75" x14ac:dyDescent="0.25">
      <c r="A84" s="35" t="s">
        <v>116</v>
      </c>
      <c r="B84" s="67">
        <v>8239</v>
      </c>
      <c r="C84" s="67">
        <v>1262</v>
      </c>
      <c r="D84" s="67">
        <v>3640</v>
      </c>
      <c r="E84" s="67">
        <v>0</v>
      </c>
      <c r="F84" s="67">
        <v>0</v>
      </c>
      <c r="G84" s="67">
        <v>277</v>
      </c>
      <c r="H84" s="67">
        <v>64</v>
      </c>
      <c r="I84" s="67">
        <v>223</v>
      </c>
      <c r="J84" s="67">
        <v>952</v>
      </c>
      <c r="K84" s="67">
        <v>1010</v>
      </c>
      <c r="L84" s="67">
        <v>343</v>
      </c>
      <c r="M84" s="67">
        <v>468</v>
      </c>
      <c r="N84" s="77" t="str">
        <f t="shared" si="4"/>
        <v>correcto</v>
      </c>
    </row>
    <row r="85" spans="1:15" ht="15.75" x14ac:dyDescent="0.25">
      <c r="A85" s="35" t="s">
        <v>117</v>
      </c>
      <c r="B85" s="67">
        <v>10038</v>
      </c>
      <c r="C85" s="67">
        <v>971</v>
      </c>
      <c r="D85" s="67">
        <v>3501</v>
      </c>
      <c r="E85" s="67">
        <v>0</v>
      </c>
      <c r="F85" s="67">
        <v>0</v>
      </c>
      <c r="G85" s="67">
        <v>277</v>
      </c>
      <c r="H85" s="67">
        <v>105</v>
      </c>
      <c r="I85" s="67">
        <v>66</v>
      </c>
      <c r="J85" s="67">
        <v>1904</v>
      </c>
      <c r="K85" s="67">
        <v>1739</v>
      </c>
      <c r="L85" s="67">
        <v>634</v>
      </c>
      <c r="M85" s="67">
        <v>841</v>
      </c>
      <c r="N85" s="77" t="str">
        <f t="shared" si="4"/>
        <v>correcto</v>
      </c>
    </row>
    <row r="86" spans="1:15" ht="15.75" x14ac:dyDescent="0.25">
      <c r="A86" s="35" t="s">
        <v>118</v>
      </c>
      <c r="B86" s="67">
        <v>11437</v>
      </c>
      <c r="C86" s="67">
        <v>2142</v>
      </c>
      <c r="D86" s="67">
        <v>4381</v>
      </c>
      <c r="E86" s="67">
        <v>0</v>
      </c>
      <c r="F86" s="67">
        <v>0</v>
      </c>
      <c r="G86" s="67">
        <v>277</v>
      </c>
      <c r="H86" s="67">
        <v>68</v>
      </c>
      <c r="I86" s="67">
        <v>92</v>
      </c>
      <c r="J86" s="67">
        <v>1428</v>
      </c>
      <c r="K86" s="67">
        <v>1918</v>
      </c>
      <c r="L86" s="67">
        <v>535</v>
      </c>
      <c r="M86" s="67">
        <v>596</v>
      </c>
      <c r="N86" s="77" t="str">
        <f t="shared" si="4"/>
        <v>correcto</v>
      </c>
    </row>
    <row r="87" spans="1:15" ht="15.75" x14ac:dyDescent="0.25">
      <c r="A87" s="35" t="s">
        <v>119</v>
      </c>
      <c r="B87" s="67">
        <v>24465</v>
      </c>
      <c r="C87" s="67">
        <v>2517</v>
      </c>
      <c r="D87" s="67">
        <v>9994</v>
      </c>
      <c r="E87" s="67">
        <v>0</v>
      </c>
      <c r="F87" s="67">
        <v>0</v>
      </c>
      <c r="G87" s="67">
        <v>2214</v>
      </c>
      <c r="H87" s="67">
        <v>172</v>
      </c>
      <c r="I87" s="67">
        <v>249</v>
      </c>
      <c r="J87" s="67">
        <v>2992</v>
      </c>
      <c r="K87" s="67">
        <v>3719</v>
      </c>
      <c r="L87" s="67">
        <v>1203</v>
      </c>
      <c r="M87" s="67">
        <v>1405</v>
      </c>
      <c r="N87" s="77" t="str">
        <f t="shared" si="4"/>
        <v>correcto</v>
      </c>
    </row>
    <row r="88" spans="1:15" ht="15.75" x14ac:dyDescent="0.25">
      <c r="A88" s="35" t="s">
        <v>120</v>
      </c>
      <c r="B88" s="67">
        <v>23077</v>
      </c>
      <c r="C88" s="67">
        <v>7748</v>
      </c>
      <c r="D88" s="67">
        <v>5116</v>
      </c>
      <c r="E88" s="67">
        <v>1478</v>
      </c>
      <c r="F88" s="67">
        <v>213</v>
      </c>
      <c r="G88" s="67">
        <v>1937</v>
      </c>
      <c r="H88" s="67">
        <v>68</v>
      </c>
      <c r="I88" s="67">
        <v>432</v>
      </c>
      <c r="J88" s="67">
        <v>1971</v>
      </c>
      <c r="K88" s="67">
        <v>2755</v>
      </c>
      <c r="L88" s="67">
        <v>733</v>
      </c>
      <c r="M88" s="67">
        <v>626</v>
      </c>
      <c r="N88" s="77" t="str">
        <f t="shared" si="4"/>
        <v>correcto</v>
      </c>
    </row>
    <row r="89" spans="1:15" ht="15.75" x14ac:dyDescent="0.25">
      <c r="A89" s="35" t="s">
        <v>121</v>
      </c>
      <c r="B89" s="67">
        <v>15798</v>
      </c>
      <c r="C89" s="67">
        <v>1673</v>
      </c>
      <c r="D89" s="67">
        <v>4761</v>
      </c>
      <c r="E89" s="67">
        <v>0</v>
      </c>
      <c r="F89" s="67">
        <v>0</v>
      </c>
      <c r="G89" s="67">
        <v>3045</v>
      </c>
      <c r="H89" s="67">
        <v>183</v>
      </c>
      <c r="I89" s="67">
        <v>170</v>
      </c>
      <c r="J89" s="67">
        <v>2312</v>
      </c>
      <c r="K89" s="67">
        <v>1884</v>
      </c>
      <c r="L89" s="67">
        <v>801</v>
      </c>
      <c r="M89" s="67">
        <v>969</v>
      </c>
      <c r="N89" s="77" t="str">
        <f t="shared" si="4"/>
        <v>correcto</v>
      </c>
    </row>
    <row r="90" spans="1:15" ht="15.75" x14ac:dyDescent="0.25">
      <c r="A90" s="35" t="s">
        <v>122</v>
      </c>
      <c r="B90" s="67">
        <v>30834</v>
      </c>
      <c r="C90" s="67">
        <v>932</v>
      </c>
      <c r="D90" s="67">
        <v>2437</v>
      </c>
      <c r="E90" s="67">
        <v>0</v>
      </c>
      <c r="F90" s="67">
        <v>0</v>
      </c>
      <c r="G90" s="67">
        <v>14672</v>
      </c>
      <c r="H90" s="67">
        <v>826</v>
      </c>
      <c r="I90" s="67">
        <v>786</v>
      </c>
      <c r="J90" s="67">
        <v>5304</v>
      </c>
      <c r="K90" s="67">
        <v>2744</v>
      </c>
      <c r="L90" s="67">
        <v>1347</v>
      </c>
      <c r="M90" s="67">
        <v>1786</v>
      </c>
      <c r="N90" s="77" t="str">
        <f t="shared" si="4"/>
        <v>correcto</v>
      </c>
    </row>
    <row r="91" spans="1:15" ht="15.75" x14ac:dyDescent="0.25">
      <c r="A91" s="35" t="s">
        <v>123</v>
      </c>
      <c r="B91" s="67">
        <v>18123</v>
      </c>
      <c r="C91" s="67">
        <v>1028</v>
      </c>
      <c r="D91" s="67">
        <v>4474</v>
      </c>
      <c r="E91" s="67">
        <v>0</v>
      </c>
      <c r="F91" s="67">
        <v>294</v>
      </c>
      <c r="G91" s="67">
        <v>7751</v>
      </c>
      <c r="H91" s="67">
        <v>126</v>
      </c>
      <c r="I91" s="67">
        <v>52</v>
      </c>
      <c r="J91" s="67">
        <v>1156</v>
      </c>
      <c r="K91" s="67">
        <v>2068</v>
      </c>
      <c r="L91" s="67">
        <v>526</v>
      </c>
      <c r="M91" s="67">
        <v>648</v>
      </c>
      <c r="N91" s="77" t="str">
        <f t="shared" si="4"/>
        <v>correcto</v>
      </c>
    </row>
    <row r="92" spans="1:15" ht="15.75" x14ac:dyDescent="0.25">
      <c r="A92" s="35" t="s">
        <v>124</v>
      </c>
      <c r="B92" s="67">
        <v>6860</v>
      </c>
      <c r="C92" s="67">
        <v>1367</v>
      </c>
      <c r="D92" s="67">
        <v>2595</v>
      </c>
      <c r="E92" s="67">
        <v>0</v>
      </c>
      <c r="F92" s="67">
        <v>0</v>
      </c>
      <c r="G92" s="67">
        <v>277</v>
      </c>
      <c r="H92" s="67">
        <v>53</v>
      </c>
      <c r="I92" s="67">
        <v>39</v>
      </c>
      <c r="J92" s="67">
        <v>1020</v>
      </c>
      <c r="K92" s="67">
        <v>728</v>
      </c>
      <c r="L92" s="67">
        <v>328</v>
      </c>
      <c r="M92" s="67">
        <v>453</v>
      </c>
      <c r="N92" s="77" t="str">
        <f t="shared" si="4"/>
        <v>correcto</v>
      </c>
    </row>
    <row r="93" spans="1:15" s="81" customFormat="1" ht="15.75" x14ac:dyDescent="0.25">
      <c r="A93" s="79" t="s">
        <v>125</v>
      </c>
      <c r="B93" s="80">
        <v>5376</v>
      </c>
      <c r="C93" s="78">
        <f>-40+266</f>
        <v>226</v>
      </c>
      <c r="D93" s="80">
        <v>2605</v>
      </c>
      <c r="E93" s="80">
        <v>0</v>
      </c>
      <c r="F93" s="80">
        <v>0</v>
      </c>
      <c r="G93" s="80">
        <v>277</v>
      </c>
      <c r="H93" s="80">
        <v>80</v>
      </c>
      <c r="I93" s="80">
        <v>183</v>
      </c>
      <c r="J93" s="80">
        <v>884</v>
      </c>
      <c r="K93" s="80">
        <v>378</v>
      </c>
      <c r="L93" s="80">
        <v>406</v>
      </c>
      <c r="M93" s="80">
        <v>337</v>
      </c>
      <c r="N93" s="77" t="str">
        <f t="shared" si="4"/>
        <v>correcto</v>
      </c>
      <c r="O93" s="33"/>
    </row>
    <row r="94" spans="1:15" ht="15.75" x14ac:dyDescent="0.25">
      <c r="A94" s="35" t="s">
        <v>126</v>
      </c>
      <c r="B94" s="67">
        <v>10485</v>
      </c>
      <c r="C94" s="67">
        <v>1207</v>
      </c>
      <c r="D94" s="67">
        <v>3448</v>
      </c>
      <c r="E94" s="67">
        <v>0</v>
      </c>
      <c r="F94" s="67">
        <v>0</v>
      </c>
      <c r="G94" s="67">
        <v>3045</v>
      </c>
      <c r="H94" s="67">
        <v>46</v>
      </c>
      <c r="I94" s="67">
        <v>236</v>
      </c>
      <c r="J94" s="67">
        <v>884</v>
      </c>
      <c r="K94" s="67">
        <v>951</v>
      </c>
      <c r="L94" s="67">
        <v>324</v>
      </c>
      <c r="M94" s="67">
        <v>344</v>
      </c>
      <c r="N94" s="77" t="str">
        <f t="shared" si="4"/>
        <v>correcto</v>
      </c>
    </row>
    <row r="95" spans="1:15" ht="15.75" x14ac:dyDescent="0.25">
      <c r="A95" s="35" t="s">
        <v>127</v>
      </c>
      <c r="B95" s="67">
        <v>24810</v>
      </c>
      <c r="C95" s="67">
        <v>2337</v>
      </c>
      <c r="D95" s="67">
        <v>2892</v>
      </c>
      <c r="E95" s="67">
        <v>0</v>
      </c>
      <c r="F95" s="67">
        <v>0</v>
      </c>
      <c r="G95" s="67">
        <v>9412</v>
      </c>
      <c r="H95" s="67">
        <v>458</v>
      </c>
      <c r="I95" s="67">
        <v>39</v>
      </c>
      <c r="J95" s="67">
        <v>3468</v>
      </c>
      <c r="K95" s="67">
        <v>2505</v>
      </c>
      <c r="L95" s="67">
        <v>1297</v>
      </c>
      <c r="M95" s="67">
        <v>2402</v>
      </c>
      <c r="N95" s="77" t="str">
        <f t="shared" si="4"/>
        <v>correcto</v>
      </c>
    </row>
    <row r="96" spans="1:15" ht="15.75" x14ac:dyDescent="0.25">
      <c r="A96" s="35" t="s">
        <v>128</v>
      </c>
      <c r="B96" s="67">
        <v>9041</v>
      </c>
      <c r="C96" s="67">
        <v>1488</v>
      </c>
      <c r="D96" s="67">
        <v>3580</v>
      </c>
      <c r="E96" s="67">
        <v>0</v>
      </c>
      <c r="F96" s="67">
        <v>0</v>
      </c>
      <c r="G96" s="67">
        <v>1107</v>
      </c>
      <c r="H96" s="67">
        <v>103</v>
      </c>
      <c r="I96" s="67">
        <v>105</v>
      </c>
      <c r="J96" s="67">
        <v>1021</v>
      </c>
      <c r="K96" s="67">
        <v>833</v>
      </c>
      <c r="L96" s="67">
        <v>388</v>
      </c>
      <c r="M96" s="67">
        <v>416</v>
      </c>
      <c r="N96" s="77" t="str">
        <f t="shared" si="4"/>
        <v>correcto</v>
      </c>
    </row>
    <row r="97" spans="1:15" x14ac:dyDescent="0.25">
      <c r="A97" s="33" t="s">
        <v>129</v>
      </c>
      <c r="B97" s="67">
        <v>9127</v>
      </c>
      <c r="C97" s="67">
        <v>647</v>
      </c>
      <c r="D97" s="67">
        <v>4061</v>
      </c>
      <c r="E97" s="67">
        <v>0</v>
      </c>
      <c r="F97" s="67">
        <v>0</v>
      </c>
      <c r="G97" s="67">
        <v>1937</v>
      </c>
      <c r="H97" s="67">
        <v>68</v>
      </c>
      <c r="I97" s="67">
        <v>13</v>
      </c>
      <c r="J97" s="67">
        <v>884</v>
      </c>
      <c r="K97" s="67">
        <v>765</v>
      </c>
      <c r="L97" s="67">
        <v>381</v>
      </c>
      <c r="M97" s="67">
        <v>371</v>
      </c>
      <c r="N97" s="77" t="str">
        <f t="shared" si="4"/>
        <v>correcto</v>
      </c>
    </row>
    <row r="98" spans="1:15" ht="15.75" x14ac:dyDescent="0.25">
      <c r="A98" s="35" t="s">
        <v>130</v>
      </c>
      <c r="B98" s="67">
        <v>36006</v>
      </c>
      <c r="C98" s="67">
        <v>7783</v>
      </c>
      <c r="D98" s="67">
        <v>4016</v>
      </c>
      <c r="E98" s="67">
        <v>0</v>
      </c>
      <c r="F98" s="67">
        <v>43</v>
      </c>
      <c r="G98" s="67">
        <v>277</v>
      </c>
      <c r="H98" s="67">
        <v>650</v>
      </c>
      <c r="I98" s="67">
        <v>1690</v>
      </c>
      <c r="J98" s="67">
        <v>6663</v>
      </c>
      <c r="K98" s="67">
        <v>6898</v>
      </c>
      <c r="L98" s="67">
        <v>2042</v>
      </c>
      <c r="M98" s="67">
        <v>5944</v>
      </c>
      <c r="N98" s="77" t="str">
        <f t="shared" si="4"/>
        <v>correcto</v>
      </c>
    </row>
    <row r="99" spans="1:15" ht="15.75" x14ac:dyDescent="0.25">
      <c r="A99" s="35" t="s">
        <v>131</v>
      </c>
      <c r="B99" s="67">
        <v>24874</v>
      </c>
      <c r="C99" s="67">
        <v>5285</v>
      </c>
      <c r="D99" s="67">
        <v>7267</v>
      </c>
      <c r="E99" s="67">
        <v>0</v>
      </c>
      <c r="F99" s="67">
        <v>0</v>
      </c>
      <c r="G99" s="67">
        <v>2214</v>
      </c>
      <c r="H99" s="67">
        <v>232</v>
      </c>
      <c r="I99" s="67">
        <v>118</v>
      </c>
      <c r="J99" s="67">
        <v>3264</v>
      </c>
      <c r="K99" s="67">
        <v>3922</v>
      </c>
      <c r="L99" s="67">
        <v>1242</v>
      </c>
      <c r="M99" s="67">
        <v>1330</v>
      </c>
      <c r="N99" s="77" t="str">
        <f t="shared" si="4"/>
        <v>correcto</v>
      </c>
    </row>
    <row r="100" spans="1:15" ht="15.75" x14ac:dyDescent="0.25">
      <c r="A100" s="35" t="s">
        <v>132</v>
      </c>
      <c r="B100" s="67">
        <v>85800</v>
      </c>
      <c r="C100" s="67">
        <v>3113</v>
      </c>
      <c r="D100" s="67">
        <v>9104</v>
      </c>
      <c r="E100" s="67">
        <v>1</v>
      </c>
      <c r="F100" s="67">
        <v>8773</v>
      </c>
      <c r="G100" s="67">
        <v>32389</v>
      </c>
      <c r="H100" s="67">
        <v>5554</v>
      </c>
      <c r="I100" s="67">
        <v>1115</v>
      </c>
      <c r="J100" s="67">
        <v>8431</v>
      </c>
      <c r="K100" s="67">
        <v>12246</v>
      </c>
      <c r="L100" s="67">
        <v>2187</v>
      </c>
      <c r="M100" s="67">
        <v>2887</v>
      </c>
      <c r="N100" s="77" t="str">
        <f t="shared" si="4"/>
        <v>correcto</v>
      </c>
    </row>
    <row r="101" spans="1:15" ht="15.75" x14ac:dyDescent="0.25">
      <c r="A101" s="35" t="s">
        <v>133</v>
      </c>
      <c r="B101" s="67">
        <v>17285</v>
      </c>
      <c r="C101" s="67">
        <v>7251</v>
      </c>
      <c r="D101" s="67">
        <v>4521</v>
      </c>
      <c r="E101" s="67">
        <v>0</v>
      </c>
      <c r="F101" s="67">
        <v>49</v>
      </c>
      <c r="G101" s="67">
        <v>277</v>
      </c>
      <c r="H101" s="67">
        <v>92</v>
      </c>
      <c r="I101" s="67">
        <v>262</v>
      </c>
      <c r="J101" s="67">
        <v>1971</v>
      </c>
      <c r="K101" s="67">
        <v>1615</v>
      </c>
      <c r="L101" s="67">
        <v>549</v>
      </c>
      <c r="M101" s="67">
        <v>698</v>
      </c>
      <c r="N101" s="77" t="str">
        <f t="shared" si="4"/>
        <v>correcto</v>
      </c>
    </row>
    <row r="102" spans="1:15" ht="15.75" x14ac:dyDescent="0.25">
      <c r="A102" s="35" t="s">
        <v>134</v>
      </c>
      <c r="B102" s="67">
        <v>21228</v>
      </c>
      <c r="C102" s="67">
        <v>4313</v>
      </c>
      <c r="D102" s="67">
        <v>6483</v>
      </c>
      <c r="E102" s="67">
        <v>0</v>
      </c>
      <c r="F102" s="67">
        <v>0</v>
      </c>
      <c r="G102" s="67">
        <v>277</v>
      </c>
      <c r="H102" s="67">
        <v>384</v>
      </c>
      <c r="I102" s="67">
        <v>786</v>
      </c>
      <c r="J102" s="67">
        <v>3536</v>
      </c>
      <c r="K102" s="67">
        <v>2587</v>
      </c>
      <c r="L102" s="67">
        <v>1257</v>
      </c>
      <c r="M102" s="67">
        <v>1605</v>
      </c>
      <c r="N102" s="77" t="str">
        <f t="shared" si="4"/>
        <v>correcto</v>
      </c>
    </row>
    <row r="103" spans="1:15" ht="15.75" x14ac:dyDescent="0.25">
      <c r="A103" s="35" t="s">
        <v>135</v>
      </c>
      <c r="B103" s="67">
        <v>9849</v>
      </c>
      <c r="C103" s="67">
        <v>2354</v>
      </c>
      <c r="D103" s="67">
        <v>4163</v>
      </c>
      <c r="E103" s="67">
        <v>0</v>
      </c>
      <c r="F103" s="67">
        <v>0</v>
      </c>
      <c r="G103" s="67">
        <v>554</v>
      </c>
      <c r="H103" s="67">
        <v>80</v>
      </c>
      <c r="I103" s="67">
        <v>39</v>
      </c>
      <c r="J103" s="67">
        <v>1021</v>
      </c>
      <c r="K103" s="67">
        <v>793</v>
      </c>
      <c r="L103" s="67">
        <v>346</v>
      </c>
      <c r="M103" s="67">
        <v>499</v>
      </c>
      <c r="N103" s="77" t="str">
        <f t="shared" si="4"/>
        <v>correcto</v>
      </c>
    </row>
    <row r="104" spans="1:15" s="81" customFormat="1" ht="15.75" x14ac:dyDescent="0.25">
      <c r="A104" s="79" t="s">
        <v>136</v>
      </c>
      <c r="B104" s="80">
        <v>47974</v>
      </c>
      <c r="C104" s="80">
        <v>13198</v>
      </c>
      <c r="D104" s="80">
        <v>3375</v>
      </c>
      <c r="E104" s="80">
        <v>0</v>
      </c>
      <c r="F104" s="80">
        <v>0</v>
      </c>
      <c r="G104" s="80">
        <v>9412</v>
      </c>
      <c r="H104" s="78">
        <f>300+431</f>
        <v>731</v>
      </c>
      <c r="I104" s="80">
        <v>1848</v>
      </c>
      <c r="J104" s="80">
        <v>6867</v>
      </c>
      <c r="K104" s="80">
        <v>5846</v>
      </c>
      <c r="L104" s="80">
        <v>2465</v>
      </c>
      <c r="M104" s="80">
        <v>4232</v>
      </c>
      <c r="N104" s="77" t="str">
        <f t="shared" si="4"/>
        <v>correcto</v>
      </c>
      <c r="O104" s="63"/>
    </row>
    <row r="105" spans="1:15" ht="15.75" x14ac:dyDescent="0.25">
      <c r="A105" s="35" t="s">
        <v>137</v>
      </c>
      <c r="B105" s="67">
        <v>4343</v>
      </c>
      <c r="C105" s="67">
        <v>429</v>
      </c>
      <c r="D105" s="67">
        <v>2946</v>
      </c>
      <c r="E105" s="67">
        <v>0</v>
      </c>
      <c r="F105" s="67">
        <v>0</v>
      </c>
      <c r="G105" s="67">
        <v>277</v>
      </c>
      <c r="H105" s="67">
        <v>11</v>
      </c>
      <c r="I105" s="67">
        <v>13</v>
      </c>
      <c r="J105" s="67">
        <v>203</v>
      </c>
      <c r="K105" s="67">
        <v>243</v>
      </c>
      <c r="L105" s="67">
        <v>88</v>
      </c>
      <c r="M105" s="67">
        <v>133</v>
      </c>
      <c r="N105" s="77" t="str">
        <f t="shared" si="4"/>
        <v>correcto</v>
      </c>
    </row>
    <row r="106" spans="1:15" ht="15.75" x14ac:dyDescent="0.25">
      <c r="A106" s="35" t="s">
        <v>138</v>
      </c>
      <c r="B106" s="67">
        <v>38159</v>
      </c>
      <c r="C106" s="67">
        <v>932</v>
      </c>
      <c r="D106" s="67">
        <v>2404</v>
      </c>
      <c r="E106" s="67">
        <v>0</v>
      </c>
      <c r="F106" s="67">
        <v>8</v>
      </c>
      <c r="G106" s="67">
        <v>24361</v>
      </c>
      <c r="H106" s="67">
        <v>629</v>
      </c>
      <c r="I106" s="67">
        <v>2110</v>
      </c>
      <c r="J106" s="67">
        <v>3468</v>
      </c>
      <c r="K106" s="67">
        <v>1808</v>
      </c>
      <c r="L106" s="67">
        <v>1196</v>
      </c>
      <c r="M106" s="67">
        <v>1243</v>
      </c>
      <c r="N106" s="77" t="str">
        <f t="shared" si="4"/>
        <v>correcto</v>
      </c>
    </row>
    <row r="107" spans="1:15" ht="15.75" x14ac:dyDescent="0.25">
      <c r="A107" s="35" t="s">
        <v>139</v>
      </c>
      <c r="B107" s="67">
        <v>19909</v>
      </c>
      <c r="C107" s="67">
        <v>9038</v>
      </c>
      <c r="D107" s="67">
        <v>4690</v>
      </c>
      <c r="E107" s="67">
        <v>0</v>
      </c>
      <c r="F107" s="67">
        <v>0</v>
      </c>
      <c r="G107" s="67">
        <v>277</v>
      </c>
      <c r="H107" s="67">
        <v>80</v>
      </c>
      <c r="I107" s="67">
        <v>105</v>
      </c>
      <c r="J107" s="67">
        <v>1700</v>
      </c>
      <c r="K107" s="67">
        <v>2373</v>
      </c>
      <c r="L107" s="67">
        <v>647</v>
      </c>
      <c r="M107" s="67">
        <v>999</v>
      </c>
      <c r="N107" s="77" t="str">
        <f t="shared" si="4"/>
        <v>correcto</v>
      </c>
    </row>
    <row r="108" spans="1:15" s="81" customFormat="1" ht="15.75" x14ac:dyDescent="0.25">
      <c r="A108" s="79" t="s">
        <v>140</v>
      </c>
      <c r="B108" s="80">
        <v>108582</v>
      </c>
      <c r="C108" s="78">
        <f>-20+11442</f>
        <v>11422</v>
      </c>
      <c r="D108" s="80">
        <v>864</v>
      </c>
      <c r="E108" s="80">
        <v>10</v>
      </c>
      <c r="F108" s="80">
        <v>0</v>
      </c>
      <c r="G108" s="80">
        <v>89138</v>
      </c>
      <c r="H108" s="80">
        <v>1881</v>
      </c>
      <c r="I108" s="80">
        <v>694</v>
      </c>
      <c r="J108" s="80">
        <v>1428</v>
      </c>
      <c r="K108" s="80">
        <v>1823</v>
      </c>
      <c r="L108" s="80">
        <v>536</v>
      </c>
      <c r="M108" s="80">
        <v>786</v>
      </c>
      <c r="N108" s="77" t="str">
        <f>+IF(+SUM(C108:M108)=B108,"correcto","ERROR")</f>
        <v>correcto</v>
      </c>
      <c r="O108" s="33"/>
    </row>
    <row r="109" spans="1:15" ht="15.75" x14ac:dyDescent="0.25">
      <c r="A109" s="35" t="s">
        <v>141</v>
      </c>
      <c r="B109" s="67">
        <v>10005</v>
      </c>
      <c r="C109" s="67">
        <v>1349</v>
      </c>
      <c r="D109" s="67">
        <v>4923</v>
      </c>
      <c r="E109" s="67">
        <v>0</v>
      </c>
      <c r="F109" s="67">
        <v>0</v>
      </c>
      <c r="G109" s="67">
        <v>277</v>
      </c>
      <c r="H109" s="67">
        <v>52</v>
      </c>
      <c r="I109" s="67">
        <v>79</v>
      </c>
      <c r="J109" s="67">
        <v>1087</v>
      </c>
      <c r="K109" s="67">
        <v>1387</v>
      </c>
      <c r="L109" s="67">
        <v>396</v>
      </c>
      <c r="M109" s="67">
        <v>455</v>
      </c>
      <c r="N109" s="77" t="str">
        <f t="shared" si="4"/>
        <v>correcto</v>
      </c>
    </row>
    <row r="110" spans="1:15" ht="15.75" x14ac:dyDescent="0.25">
      <c r="A110" s="35" t="s">
        <v>142</v>
      </c>
      <c r="B110" s="67">
        <v>12218</v>
      </c>
      <c r="C110" s="67">
        <v>3264</v>
      </c>
      <c r="D110" s="67">
        <v>4754</v>
      </c>
      <c r="E110" s="67">
        <v>0</v>
      </c>
      <c r="F110" s="67">
        <v>0</v>
      </c>
      <c r="G110" s="67">
        <v>277</v>
      </c>
      <c r="H110" s="67">
        <v>57</v>
      </c>
      <c r="I110" s="67">
        <v>66</v>
      </c>
      <c r="J110" s="67">
        <v>1156</v>
      </c>
      <c r="K110" s="67">
        <v>1770</v>
      </c>
      <c r="L110" s="67">
        <v>344</v>
      </c>
      <c r="M110" s="67">
        <v>530</v>
      </c>
      <c r="N110" s="77" t="str">
        <f t="shared" si="4"/>
        <v>correcto</v>
      </c>
    </row>
    <row r="111" spans="1:15" ht="15.75" x14ac:dyDescent="0.25">
      <c r="A111" s="35" t="s">
        <v>143</v>
      </c>
      <c r="B111" s="67">
        <v>19175</v>
      </c>
      <c r="C111" s="67">
        <v>8797</v>
      </c>
      <c r="D111" s="67">
        <v>3156</v>
      </c>
      <c r="E111" s="67">
        <v>0</v>
      </c>
      <c r="F111" s="67">
        <v>0</v>
      </c>
      <c r="G111" s="67">
        <v>1107</v>
      </c>
      <c r="H111" s="67">
        <v>161</v>
      </c>
      <c r="I111" s="67">
        <v>380</v>
      </c>
      <c r="J111" s="67">
        <v>2244</v>
      </c>
      <c r="K111" s="67">
        <v>1791</v>
      </c>
      <c r="L111" s="67">
        <v>697</v>
      </c>
      <c r="M111" s="67">
        <v>842</v>
      </c>
      <c r="N111" s="77" t="str">
        <f t="shared" si="4"/>
        <v>correcto</v>
      </c>
    </row>
    <row r="112" spans="1:15" ht="15.75" x14ac:dyDescent="0.25">
      <c r="A112" s="35" t="s">
        <v>144</v>
      </c>
      <c r="B112" s="67">
        <v>5300</v>
      </c>
      <c r="C112" s="67">
        <v>918</v>
      </c>
      <c r="D112" s="67">
        <v>1895</v>
      </c>
      <c r="E112" s="67">
        <v>0</v>
      </c>
      <c r="F112" s="67">
        <v>0</v>
      </c>
      <c r="G112" s="67">
        <v>277</v>
      </c>
      <c r="H112" s="67">
        <v>34</v>
      </c>
      <c r="I112" s="67">
        <v>39</v>
      </c>
      <c r="J112" s="67">
        <v>679</v>
      </c>
      <c r="K112" s="67">
        <v>712</v>
      </c>
      <c r="L112" s="67">
        <v>322</v>
      </c>
      <c r="M112" s="67">
        <v>424</v>
      </c>
      <c r="N112" s="77" t="str">
        <f t="shared" si="4"/>
        <v>correcto</v>
      </c>
    </row>
    <row r="113" spans="1:15" ht="15.75" x14ac:dyDescent="0.25">
      <c r="A113" s="35" t="s">
        <v>145</v>
      </c>
      <c r="B113" s="67">
        <v>13870</v>
      </c>
      <c r="C113" s="67">
        <v>4053</v>
      </c>
      <c r="D113" s="67">
        <v>3634</v>
      </c>
      <c r="E113" s="67">
        <v>0</v>
      </c>
      <c r="F113" s="67">
        <v>180</v>
      </c>
      <c r="G113" s="67">
        <v>554</v>
      </c>
      <c r="H113" s="67">
        <v>116</v>
      </c>
      <c r="I113" s="67">
        <v>170</v>
      </c>
      <c r="J113" s="67">
        <v>1768</v>
      </c>
      <c r="K113" s="67">
        <v>1937</v>
      </c>
      <c r="L113" s="67">
        <v>613</v>
      </c>
      <c r="M113" s="67">
        <v>845</v>
      </c>
      <c r="N113" s="77" t="str">
        <f t="shared" si="4"/>
        <v>correcto</v>
      </c>
    </row>
    <row r="114" spans="1:15" ht="15.75" x14ac:dyDescent="0.25">
      <c r="A114" s="35" t="s">
        <v>146</v>
      </c>
      <c r="B114" s="67">
        <v>19341</v>
      </c>
      <c r="C114" s="67">
        <v>2600</v>
      </c>
      <c r="D114" s="67">
        <v>3370</v>
      </c>
      <c r="E114" s="67">
        <v>0</v>
      </c>
      <c r="F114" s="67">
        <v>0</v>
      </c>
      <c r="G114" s="67">
        <v>7197</v>
      </c>
      <c r="H114" s="67">
        <v>139</v>
      </c>
      <c r="I114" s="67">
        <v>79</v>
      </c>
      <c r="J114" s="67">
        <v>2312</v>
      </c>
      <c r="K114" s="67">
        <v>1813</v>
      </c>
      <c r="L114" s="67">
        <v>678</v>
      </c>
      <c r="M114" s="67">
        <v>1153</v>
      </c>
      <c r="N114" s="77" t="str">
        <f t="shared" ref="N114:N132" si="5">+IF(+SUM(C114:M114)=B114,"correcto","ERROR")</f>
        <v>correcto</v>
      </c>
    </row>
    <row r="115" spans="1:15" ht="15.75" x14ac:dyDescent="0.25">
      <c r="A115" s="35" t="s">
        <v>147</v>
      </c>
      <c r="B115" s="67">
        <v>22458</v>
      </c>
      <c r="C115" s="67">
        <v>8595</v>
      </c>
      <c r="D115" s="67">
        <v>1950</v>
      </c>
      <c r="E115" s="67">
        <v>0</v>
      </c>
      <c r="F115" s="67">
        <v>0</v>
      </c>
      <c r="G115" s="67">
        <v>4152</v>
      </c>
      <c r="H115" s="67">
        <v>207</v>
      </c>
      <c r="I115" s="67">
        <v>498</v>
      </c>
      <c r="J115" s="67">
        <v>1972</v>
      </c>
      <c r="K115" s="67">
        <v>3461</v>
      </c>
      <c r="L115" s="67">
        <v>699</v>
      </c>
      <c r="M115" s="67">
        <v>924</v>
      </c>
      <c r="N115" s="77" t="str">
        <f t="shared" si="5"/>
        <v>correcto</v>
      </c>
    </row>
    <row r="116" spans="1:15" ht="15.75" x14ac:dyDescent="0.25">
      <c r="A116" s="35" t="s">
        <v>148</v>
      </c>
      <c r="B116" s="67">
        <v>5127</v>
      </c>
      <c r="C116" s="67">
        <v>1615</v>
      </c>
      <c r="D116" s="67">
        <v>1123</v>
      </c>
      <c r="E116" s="67">
        <v>0</v>
      </c>
      <c r="F116" s="67">
        <v>0</v>
      </c>
      <c r="G116" s="67">
        <v>277</v>
      </c>
      <c r="H116" s="67">
        <v>22</v>
      </c>
      <c r="I116" s="67">
        <v>13</v>
      </c>
      <c r="J116" s="67">
        <v>748</v>
      </c>
      <c r="K116" s="67">
        <v>775</v>
      </c>
      <c r="L116" s="67">
        <v>241</v>
      </c>
      <c r="M116" s="67">
        <v>313</v>
      </c>
      <c r="N116" s="77" t="str">
        <f t="shared" si="5"/>
        <v>correcto</v>
      </c>
    </row>
    <row r="117" spans="1:15" ht="15.75" x14ac:dyDescent="0.25">
      <c r="A117" s="35" t="s">
        <v>149</v>
      </c>
      <c r="B117" s="67">
        <v>8741</v>
      </c>
      <c r="C117" s="67">
        <v>2457</v>
      </c>
      <c r="D117" s="67">
        <v>2310</v>
      </c>
      <c r="E117" s="67">
        <v>0</v>
      </c>
      <c r="F117" s="67">
        <v>0</v>
      </c>
      <c r="G117" s="67">
        <v>277</v>
      </c>
      <c r="H117" s="67">
        <v>69</v>
      </c>
      <c r="I117" s="67">
        <v>210</v>
      </c>
      <c r="J117" s="67">
        <v>1224</v>
      </c>
      <c r="K117" s="67">
        <v>1138</v>
      </c>
      <c r="L117" s="67">
        <v>484</v>
      </c>
      <c r="M117" s="67">
        <v>572</v>
      </c>
      <c r="N117" s="77" t="str">
        <f t="shared" si="5"/>
        <v>correcto</v>
      </c>
    </row>
    <row r="118" spans="1:15" ht="15.75" x14ac:dyDescent="0.25">
      <c r="A118" s="35" t="s">
        <v>150</v>
      </c>
      <c r="B118" s="67">
        <v>10879</v>
      </c>
      <c r="C118" s="67">
        <v>2767</v>
      </c>
      <c r="D118" s="67">
        <v>1676</v>
      </c>
      <c r="E118" s="67">
        <v>0</v>
      </c>
      <c r="F118" s="67">
        <v>0</v>
      </c>
      <c r="G118" s="67">
        <v>1938</v>
      </c>
      <c r="H118" s="67">
        <v>171</v>
      </c>
      <c r="I118" s="67">
        <v>341</v>
      </c>
      <c r="J118" s="67">
        <v>1632</v>
      </c>
      <c r="K118" s="67">
        <v>1340</v>
      </c>
      <c r="L118" s="67">
        <v>476</v>
      </c>
      <c r="M118" s="67">
        <v>538</v>
      </c>
      <c r="N118" s="77" t="str">
        <f t="shared" si="5"/>
        <v>correcto</v>
      </c>
    </row>
    <row r="119" spans="1:15" ht="15.75" x14ac:dyDescent="0.25">
      <c r="A119" s="35" t="s">
        <v>151</v>
      </c>
      <c r="B119" s="67">
        <v>10611</v>
      </c>
      <c r="C119" s="67">
        <v>5296</v>
      </c>
      <c r="D119" s="67">
        <v>2376</v>
      </c>
      <c r="E119" s="67">
        <v>0</v>
      </c>
      <c r="F119" s="67">
        <v>113</v>
      </c>
      <c r="G119" s="67">
        <v>277</v>
      </c>
      <c r="H119" s="67">
        <v>57</v>
      </c>
      <c r="I119" s="67">
        <v>26</v>
      </c>
      <c r="J119" s="67">
        <v>884</v>
      </c>
      <c r="K119" s="67">
        <v>907</v>
      </c>
      <c r="L119" s="67">
        <v>337</v>
      </c>
      <c r="M119" s="67">
        <v>338</v>
      </c>
      <c r="N119" s="77" t="str">
        <f t="shared" si="5"/>
        <v>correcto</v>
      </c>
    </row>
    <row r="120" spans="1:15" ht="15.75" x14ac:dyDescent="0.25">
      <c r="A120" s="35" t="s">
        <v>152</v>
      </c>
      <c r="B120" s="67">
        <v>36956</v>
      </c>
      <c r="C120" s="67">
        <v>3857</v>
      </c>
      <c r="D120" s="67">
        <v>544</v>
      </c>
      <c r="E120" s="67">
        <v>5</v>
      </c>
      <c r="F120" s="67">
        <v>38</v>
      </c>
      <c r="G120" s="67">
        <v>11627</v>
      </c>
      <c r="H120" s="67">
        <v>1543</v>
      </c>
      <c r="I120" s="67">
        <v>825</v>
      </c>
      <c r="J120" s="67">
        <v>7072</v>
      </c>
      <c r="K120" s="67">
        <v>5106</v>
      </c>
      <c r="L120" s="67">
        <v>2186</v>
      </c>
      <c r="M120" s="67">
        <v>4153</v>
      </c>
      <c r="N120" s="77" t="str">
        <f t="shared" si="5"/>
        <v>correcto</v>
      </c>
    </row>
    <row r="121" spans="1:15" ht="15.75" x14ac:dyDescent="0.25">
      <c r="A121" s="35" t="s">
        <v>153</v>
      </c>
      <c r="B121" s="67">
        <v>25315</v>
      </c>
      <c r="C121" s="67">
        <v>11163</v>
      </c>
      <c r="D121" s="67">
        <v>905</v>
      </c>
      <c r="E121" s="67">
        <v>6</v>
      </c>
      <c r="F121" s="67">
        <v>132</v>
      </c>
      <c r="G121" s="67">
        <v>3322</v>
      </c>
      <c r="H121" s="67">
        <v>389</v>
      </c>
      <c r="I121" s="67">
        <v>694</v>
      </c>
      <c r="J121" s="67">
        <v>3196</v>
      </c>
      <c r="K121" s="67">
        <v>2735</v>
      </c>
      <c r="L121" s="67">
        <v>1002</v>
      </c>
      <c r="M121" s="67">
        <v>1771</v>
      </c>
      <c r="N121" s="77" t="str">
        <f t="shared" si="5"/>
        <v>correcto</v>
      </c>
    </row>
    <row r="122" spans="1:15" ht="15.75" x14ac:dyDescent="0.25">
      <c r="A122" s="35" t="s">
        <v>154</v>
      </c>
      <c r="B122" s="67">
        <v>7335</v>
      </c>
      <c r="C122" s="67">
        <v>114</v>
      </c>
      <c r="D122" s="67">
        <v>1490</v>
      </c>
      <c r="E122" s="67">
        <v>0</v>
      </c>
      <c r="F122" s="67">
        <v>0</v>
      </c>
      <c r="G122" s="67">
        <v>554</v>
      </c>
      <c r="H122" s="67">
        <v>262</v>
      </c>
      <c r="I122" s="67">
        <v>118</v>
      </c>
      <c r="J122" s="67">
        <v>1836</v>
      </c>
      <c r="K122" s="67">
        <v>890</v>
      </c>
      <c r="L122" s="67">
        <v>899</v>
      </c>
      <c r="M122" s="67">
        <v>1172</v>
      </c>
      <c r="N122" s="77" t="str">
        <f t="shared" si="5"/>
        <v>correcto</v>
      </c>
    </row>
    <row r="123" spans="1:15" ht="15.75" x14ac:dyDescent="0.25">
      <c r="A123" s="35" t="s">
        <v>155</v>
      </c>
      <c r="B123" s="67">
        <v>7160</v>
      </c>
      <c r="C123" s="67">
        <v>672</v>
      </c>
      <c r="D123" s="67">
        <v>2775</v>
      </c>
      <c r="E123" s="67">
        <v>0</v>
      </c>
      <c r="F123" s="67">
        <v>0</v>
      </c>
      <c r="G123" s="67">
        <v>1938</v>
      </c>
      <c r="H123" s="67">
        <v>46</v>
      </c>
      <c r="I123" s="67">
        <v>105</v>
      </c>
      <c r="J123" s="67">
        <v>544</v>
      </c>
      <c r="K123" s="67">
        <v>461</v>
      </c>
      <c r="L123" s="67">
        <v>242</v>
      </c>
      <c r="M123" s="67">
        <v>377</v>
      </c>
      <c r="N123" s="77" t="str">
        <f t="shared" si="5"/>
        <v>correcto</v>
      </c>
    </row>
    <row r="124" spans="1:15" ht="15.75" x14ac:dyDescent="0.25">
      <c r="A124" s="35" t="s">
        <v>156</v>
      </c>
      <c r="B124" s="67">
        <v>60833</v>
      </c>
      <c r="C124" s="67">
        <v>5375</v>
      </c>
      <c r="D124" s="67">
        <v>7829</v>
      </c>
      <c r="E124" s="67">
        <v>0</v>
      </c>
      <c r="F124" s="67">
        <v>679</v>
      </c>
      <c r="G124" s="67">
        <v>21592</v>
      </c>
      <c r="H124" s="67">
        <v>1205</v>
      </c>
      <c r="I124" s="67">
        <v>1887</v>
      </c>
      <c r="J124" s="67">
        <v>8499</v>
      </c>
      <c r="K124" s="67">
        <v>8377</v>
      </c>
      <c r="L124" s="67">
        <v>2648</v>
      </c>
      <c r="M124" s="67">
        <v>2742</v>
      </c>
      <c r="N124" s="77" t="str">
        <f t="shared" si="5"/>
        <v>correcto</v>
      </c>
    </row>
    <row r="125" spans="1:15" ht="15.75" x14ac:dyDescent="0.25">
      <c r="A125" s="35" t="s">
        <v>157</v>
      </c>
      <c r="B125" s="67">
        <v>6650</v>
      </c>
      <c r="C125" s="67">
        <v>674</v>
      </c>
      <c r="D125" s="67">
        <v>4010</v>
      </c>
      <c r="E125" s="67">
        <v>0</v>
      </c>
      <c r="F125" s="67">
        <v>0</v>
      </c>
      <c r="G125" s="67">
        <v>277</v>
      </c>
      <c r="H125" s="67">
        <v>23</v>
      </c>
      <c r="I125" s="67">
        <v>26</v>
      </c>
      <c r="J125" s="67">
        <v>544</v>
      </c>
      <c r="K125" s="67">
        <v>528</v>
      </c>
      <c r="L125" s="67">
        <v>278</v>
      </c>
      <c r="M125" s="67">
        <v>290</v>
      </c>
      <c r="N125" s="77" t="str">
        <f t="shared" si="5"/>
        <v>correcto</v>
      </c>
    </row>
    <row r="126" spans="1:15" ht="15.75" x14ac:dyDescent="0.25">
      <c r="A126" s="35" t="s">
        <v>158</v>
      </c>
      <c r="B126" s="67">
        <v>1902</v>
      </c>
      <c r="C126" s="67">
        <v>95</v>
      </c>
      <c r="D126" s="67">
        <v>1337</v>
      </c>
      <c r="E126" s="67">
        <v>0</v>
      </c>
      <c r="F126" s="67">
        <v>0</v>
      </c>
      <c r="G126" s="67">
        <v>277</v>
      </c>
      <c r="H126" s="67">
        <v>8</v>
      </c>
      <c r="I126" s="67">
        <v>13</v>
      </c>
      <c r="J126" s="67">
        <v>68</v>
      </c>
      <c r="K126" s="67">
        <v>28</v>
      </c>
      <c r="L126" s="67">
        <v>30</v>
      </c>
      <c r="M126" s="67">
        <v>46</v>
      </c>
      <c r="N126" s="77" t="str">
        <f t="shared" si="5"/>
        <v>correcto</v>
      </c>
    </row>
    <row r="127" spans="1:15" ht="15.75" x14ac:dyDescent="0.25">
      <c r="A127" s="35" t="s">
        <v>159</v>
      </c>
      <c r="B127" s="67">
        <v>16081</v>
      </c>
      <c r="C127" s="67">
        <v>7273</v>
      </c>
      <c r="D127" s="67">
        <v>4370</v>
      </c>
      <c r="E127" s="67">
        <v>0</v>
      </c>
      <c r="F127" s="67">
        <v>127</v>
      </c>
      <c r="G127" s="67">
        <v>1107</v>
      </c>
      <c r="H127" s="67">
        <v>161</v>
      </c>
      <c r="I127" s="67">
        <v>79</v>
      </c>
      <c r="J127" s="67">
        <v>952</v>
      </c>
      <c r="K127" s="67">
        <v>1358</v>
      </c>
      <c r="L127" s="67">
        <v>310</v>
      </c>
      <c r="M127" s="67">
        <v>344</v>
      </c>
      <c r="N127" s="77" t="str">
        <f t="shared" si="5"/>
        <v>correcto</v>
      </c>
    </row>
    <row r="128" spans="1:15" s="81" customFormat="1" ht="15.75" x14ac:dyDescent="0.25">
      <c r="A128" s="79" t="s">
        <v>160</v>
      </c>
      <c r="B128" s="80">
        <v>24765</v>
      </c>
      <c r="C128" s="80">
        <v>3777</v>
      </c>
      <c r="D128" s="80">
        <v>8436</v>
      </c>
      <c r="E128" s="80">
        <v>0</v>
      </c>
      <c r="F128" s="80">
        <v>0</v>
      </c>
      <c r="G128" s="80">
        <v>4152</v>
      </c>
      <c r="H128" s="78">
        <f>-50+277</f>
        <v>227</v>
      </c>
      <c r="I128" s="80">
        <v>236</v>
      </c>
      <c r="J128" s="80">
        <v>3264</v>
      </c>
      <c r="K128" s="80">
        <v>2404</v>
      </c>
      <c r="L128" s="80">
        <v>938</v>
      </c>
      <c r="M128" s="80">
        <v>1331</v>
      </c>
      <c r="N128" s="77" t="str">
        <f t="shared" si="5"/>
        <v>correcto</v>
      </c>
      <c r="O128" s="63"/>
    </row>
    <row r="129" spans="1:14" ht="15.75" x14ac:dyDescent="0.25">
      <c r="A129" s="35" t="s">
        <v>161</v>
      </c>
      <c r="B129" s="67">
        <v>40368</v>
      </c>
      <c r="C129" s="67">
        <v>11164</v>
      </c>
      <c r="D129" s="67">
        <v>5459</v>
      </c>
      <c r="E129" s="67">
        <v>0</v>
      </c>
      <c r="F129" s="67">
        <v>97</v>
      </c>
      <c r="G129" s="67">
        <v>7474</v>
      </c>
      <c r="H129" s="67">
        <v>476</v>
      </c>
      <c r="I129" s="67">
        <v>629</v>
      </c>
      <c r="J129" s="67">
        <v>5440</v>
      </c>
      <c r="K129" s="67">
        <v>5478</v>
      </c>
      <c r="L129" s="67">
        <v>2085</v>
      </c>
      <c r="M129" s="67">
        <v>2066</v>
      </c>
      <c r="N129" s="77" t="str">
        <f t="shared" si="5"/>
        <v>correcto</v>
      </c>
    </row>
    <row r="130" spans="1:14" ht="15.75" x14ac:dyDescent="0.25">
      <c r="A130" s="35" t="s">
        <v>162</v>
      </c>
      <c r="B130" s="67">
        <v>22201</v>
      </c>
      <c r="C130" s="67">
        <v>5842</v>
      </c>
      <c r="D130" s="67">
        <v>5723</v>
      </c>
      <c r="E130" s="67">
        <v>0</v>
      </c>
      <c r="F130" s="67">
        <v>0</v>
      </c>
      <c r="G130" s="67">
        <v>1661</v>
      </c>
      <c r="H130" s="67">
        <v>127</v>
      </c>
      <c r="I130" s="67">
        <v>249</v>
      </c>
      <c r="J130" s="67">
        <v>2720</v>
      </c>
      <c r="K130" s="67">
        <v>3379</v>
      </c>
      <c r="L130" s="67">
        <v>1067</v>
      </c>
      <c r="M130" s="67">
        <v>1433</v>
      </c>
      <c r="N130" s="77" t="str">
        <f t="shared" si="5"/>
        <v>correcto</v>
      </c>
    </row>
    <row r="131" spans="1:14" ht="15.75" x14ac:dyDescent="0.25">
      <c r="A131" s="35" t="s">
        <v>163</v>
      </c>
      <c r="B131" s="67">
        <v>29664</v>
      </c>
      <c r="C131" s="67">
        <v>17445</v>
      </c>
      <c r="D131" s="67">
        <v>5175</v>
      </c>
      <c r="E131" s="67">
        <v>0</v>
      </c>
      <c r="F131" s="67">
        <v>226</v>
      </c>
      <c r="G131" s="67">
        <v>277</v>
      </c>
      <c r="H131" s="67">
        <v>83</v>
      </c>
      <c r="I131" s="67">
        <v>144</v>
      </c>
      <c r="J131" s="67">
        <v>1632</v>
      </c>
      <c r="K131" s="67">
        <v>3320</v>
      </c>
      <c r="L131" s="67">
        <v>603</v>
      </c>
      <c r="M131" s="67">
        <v>759</v>
      </c>
      <c r="N131" s="77" t="str">
        <f t="shared" si="5"/>
        <v>correcto</v>
      </c>
    </row>
    <row r="132" spans="1:14" ht="15.75" x14ac:dyDescent="0.25">
      <c r="A132" s="35" t="s">
        <v>164</v>
      </c>
      <c r="B132" s="67">
        <v>51869</v>
      </c>
      <c r="C132" s="67">
        <v>3527</v>
      </c>
      <c r="D132" s="67">
        <v>910</v>
      </c>
      <c r="E132" s="67">
        <v>3</v>
      </c>
      <c r="F132" s="67">
        <v>8299</v>
      </c>
      <c r="G132" s="67">
        <v>26575</v>
      </c>
      <c r="H132" s="67">
        <v>1146</v>
      </c>
      <c r="I132" s="67">
        <v>288</v>
      </c>
      <c r="J132" s="67">
        <v>4692</v>
      </c>
      <c r="K132" s="67">
        <v>3274</v>
      </c>
      <c r="L132" s="67">
        <v>1363</v>
      </c>
      <c r="M132" s="67">
        <v>1792</v>
      </c>
      <c r="N132" s="77" t="str">
        <f t="shared" si="5"/>
        <v>correcto</v>
      </c>
    </row>
  </sheetData>
  <mergeCells count="1">
    <mergeCell ref="B8:M8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showGridLines="0" workbookViewId="0">
      <selection activeCell="O1" sqref="O1:O1048576"/>
    </sheetView>
  </sheetViews>
  <sheetFormatPr baseColWidth="10" defaultColWidth="11.42578125" defaultRowHeight="15" x14ac:dyDescent="0.25"/>
  <cols>
    <col min="1" max="1" width="37.28515625" style="33" customWidth="1"/>
    <col min="2" max="13" width="16.28515625" style="56" customWidth="1"/>
    <col min="14" max="14" width="11.42578125" style="56"/>
    <col min="15" max="16384" width="11.42578125" style="33"/>
  </cols>
  <sheetData>
    <row r="1" spans="1:14" ht="15.75" x14ac:dyDescent="0.25">
      <c r="A1" s="31" t="s">
        <v>34</v>
      </c>
      <c r="B1" s="32" t="str">
        <f>+IF(+B10+B30=B9,"correcto","ERROR")</f>
        <v>correcto</v>
      </c>
      <c r="C1" s="32" t="str">
        <f t="shared" ref="C1:M1" si="0">+IF(+C10+C30=C9,"correcto","ERROR")</f>
        <v>correcto</v>
      </c>
      <c r="D1" s="32" t="str">
        <f t="shared" si="0"/>
        <v>correcto</v>
      </c>
      <c r="E1" s="32" t="str">
        <f t="shared" si="0"/>
        <v>correcto</v>
      </c>
      <c r="F1" s="32" t="str">
        <f t="shared" si="0"/>
        <v>correcto</v>
      </c>
      <c r="G1" s="32" t="str">
        <f t="shared" si="0"/>
        <v>correcto</v>
      </c>
      <c r="H1" s="32" t="str">
        <f t="shared" si="0"/>
        <v>correcto</v>
      </c>
      <c r="I1" s="32" t="str">
        <f t="shared" si="0"/>
        <v>correcto</v>
      </c>
      <c r="J1" s="32" t="str">
        <f t="shared" si="0"/>
        <v>correcto</v>
      </c>
      <c r="K1" s="32" t="str">
        <f t="shared" si="0"/>
        <v>correcto</v>
      </c>
      <c r="L1" s="32" t="str">
        <f t="shared" si="0"/>
        <v>correcto</v>
      </c>
      <c r="M1" s="32" t="str">
        <f t="shared" si="0"/>
        <v>correcto</v>
      </c>
      <c r="N1" s="33"/>
    </row>
    <row r="2" spans="1:14" ht="15.75" x14ac:dyDescent="0.25">
      <c r="A2" s="31" t="s">
        <v>215</v>
      </c>
      <c r="B2" s="32" t="str">
        <f>+IF(+SUM(B11:B29)=B10,"correcto","ERROR")</f>
        <v>correcto</v>
      </c>
      <c r="C2" s="32" t="str">
        <f t="shared" ref="C2:M2" si="1">+IF(+SUM(C11:C29)=C10,"correcto","ERROR")</f>
        <v>correcto</v>
      </c>
      <c r="D2" s="32" t="str">
        <f t="shared" si="1"/>
        <v>correcto</v>
      </c>
      <c r="E2" s="32" t="str">
        <f t="shared" si="1"/>
        <v>correcto</v>
      </c>
      <c r="F2" s="32" t="str">
        <f t="shared" si="1"/>
        <v>correcto</v>
      </c>
      <c r="G2" s="32" t="str">
        <f t="shared" si="1"/>
        <v>correcto</v>
      </c>
      <c r="H2" s="32" t="str">
        <f t="shared" si="1"/>
        <v>correcto</v>
      </c>
      <c r="I2" s="32" t="str">
        <f t="shared" si="1"/>
        <v>correcto</v>
      </c>
      <c r="J2" s="32" t="str">
        <f t="shared" si="1"/>
        <v>correcto</v>
      </c>
      <c r="K2" s="32" t="str">
        <f t="shared" si="1"/>
        <v>correcto</v>
      </c>
      <c r="L2" s="32" t="str">
        <f t="shared" si="1"/>
        <v>correcto</v>
      </c>
      <c r="M2" s="32" t="str">
        <f t="shared" si="1"/>
        <v>correcto</v>
      </c>
      <c r="N2" s="33"/>
    </row>
    <row r="3" spans="1:14" ht="15.75" x14ac:dyDescent="0.25">
      <c r="A3" s="31" t="s">
        <v>172</v>
      </c>
      <c r="B3" s="32" t="str">
        <f>+IF(+SUM(B31:B132)=B30,"correcto","ERROR")</f>
        <v>correcto</v>
      </c>
      <c r="C3" s="32" t="str">
        <f t="shared" ref="C3:M3" si="2">+IF(+SUM(C31:C132)=C30,"correcto","ERROR")</f>
        <v>correcto</v>
      </c>
      <c r="D3" s="32" t="str">
        <f t="shared" si="2"/>
        <v>correcto</v>
      </c>
      <c r="E3" s="32" t="str">
        <f t="shared" si="2"/>
        <v>correcto</v>
      </c>
      <c r="F3" s="32" t="str">
        <f t="shared" si="2"/>
        <v>correcto</v>
      </c>
      <c r="G3" s="32" t="str">
        <f t="shared" si="2"/>
        <v>correcto</v>
      </c>
      <c r="H3" s="32" t="str">
        <f t="shared" si="2"/>
        <v>correcto</v>
      </c>
      <c r="I3" s="32" t="str">
        <f t="shared" si="2"/>
        <v>correcto</v>
      </c>
      <c r="J3" s="32" t="str">
        <f t="shared" si="2"/>
        <v>correcto</v>
      </c>
      <c r="K3" s="32" t="str">
        <f t="shared" si="2"/>
        <v>correcto</v>
      </c>
      <c r="L3" s="32" t="str">
        <f t="shared" si="2"/>
        <v>correcto</v>
      </c>
      <c r="M3" s="32" t="str">
        <f t="shared" si="2"/>
        <v>correcto</v>
      </c>
      <c r="N3" s="33"/>
    </row>
    <row r="4" spans="1:14" x14ac:dyDescent="0.25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ht="15.75" x14ac:dyDescent="0.25">
      <c r="A5" s="37">
        <v>1978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.75" thickBot="1" x14ac:dyDescent="0.3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ht="61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  <c r="H7" s="36" t="s">
        <v>168</v>
      </c>
      <c r="I7" s="36" t="s">
        <v>6</v>
      </c>
      <c r="J7" s="36" t="s">
        <v>169</v>
      </c>
      <c r="K7" s="36" t="s">
        <v>8</v>
      </c>
      <c r="L7" s="36" t="s">
        <v>9</v>
      </c>
      <c r="M7" s="36" t="s">
        <v>10</v>
      </c>
      <c r="N7" s="33"/>
    </row>
    <row r="8" spans="1:14" ht="15.75" thickTop="1" x14ac:dyDescent="0.25">
      <c r="B8" s="95" t="s">
        <v>170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33"/>
    </row>
    <row r="9" spans="1:14" ht="30" customHeight="1" x14ac:dyDescent="0.25">
      <c r="A9" s="15" t="s">
        <v>41</v>
      </c>
      <c r="B9" s="56">
        <v>5829895</v>
      </c>
      <c r="C9" s="56">
        <v>362950</v>
      </c>
      <c r="D9" s="56">
        <v>485278</v>
      </c>
      <c r="E9" s="56">
        <v>28052</v>
      </c>
      <c r="F9" s="56">
        <v>25304</v>
      </c>
      <c r="G9" s="56">
        <v>2914970</v>
      </c>
      <c r="H9" s="56">
        <v>131717</v>
      </c>
      <c r="I9" s="56">
        <v>89310</v>
      </c>
      <c r="J9" s="56">
        <v>704076</v>
      </c>
      <c r="K9" s="56">
        <v>496607</v>
      </c>
      <c r="L9" s="56">
        <v>230028</v>
      </c>
      <c r="M9" s="56">
        <v>361603</v>
      </c>
      <c r="N9" s="57" t="str">
        <f>+IF(+SUM(C9:M9)=B9,"correcto","ERROR")</f>
        <v>correcto</v>
      </c>
    </row>
    <row r="10" spans="1:14" ht="30" customHeight="1" x14ac:dyDescent="0.25">
      <c r="A10" s="15" t="s">
        <v>42</v>
      </c>
      <c r="B10" s="56">
        <v>2825735</v>
      </c>
      <c r="C10" s="56">
        <v>6942</v>
      </c>
      <c r="D10" s="56">
        <v>3982</v>
      </c>
      <c r="E10" s="56">
        <v>54</v>
      </c>
      <c r="F10" s="56">
        <v>2141</v>
      </c>
      <c r="G10" s="56">
        <v>1839433</v>
      </c>
      <c r="H10" s="56">
        <v>82029</v>
      </c>
      <c r="I10" s="56">
        <v>48558</v>
      </c>
      <c r="J10" s="56">
        <v>364782</v>
      </c>
      <c r="K10" s="56">
        <v>186693</v>
      </c>
      <c r="L10" s="56">
        <v>116907</v>
      </c>
      <c r="M10" s="56">
        <v>174214</v>
      </c>
      <c r="N10" s="57" t="str">
        <f t="shared" ref="N10:N73" si="3">+IF(+SUM(C10:M10)=B10,"correcto","ERROR")</f>
        <v>correcto</v>
      </c>
    </row>
    <row r="11" spans="1:14" ht="15.75" x14ac:dyDescent="0.25">
      <c r="A11" s="15" t="s">
        <v>43</v>
      </c>
      <c r="B11" s="56">
        <v>48155</v>
      </c>
      <c r="C11" s="56">
        <v>625</v>
      </c>
      <c r="D11" s="56">
        <v>214</v>
      </c>
      <c r="E11" s="56">
        <v>0</v>
      </c>
      <c r="F11" s="56">
        <v>0</v>
      </c>
      <c r="G11" s="56">
        <v>14662</v>
      </c>
      <c r="H11" s="56">
        <v>1637</v>
      </c>
      <c r="I11" s="56">
        <v>2331</v>
      </c>
      <c r="J11" s="56">
        <v>11899</v>
      </c>
      <c r="K11" s="56">
        <v>6437</v>
      </c>
      <c r="L11" s="56">
        <v>5236</v>
      </c>
      <c r="M11" s="56">
        <v>5114</v>
      </c>
      <c r="N11" s="57" t="str">
        <f t="shared" si="3"/>
        <v>correcto</v>
      </c>
    </row>
    <row r="12" spans="1:14" ht="15.75" x14ac:dyDescent="0.25">
      <c r="A12" s="15" t="s">
        <v>44</v>
      </c>
      <c r="B12" s="64">
        <v>382038</v>
      </c>
      <c r="C12" s="56">
        <v>71</v>
      </c>
      <c r="D12" s="56">
        <v>6</v>
      </c>
      <c r="E12" s="56">
        <v>0</v>
      </c>
      <c r="F12" s="56">
        <v>0</v>
      </c>
      <c r="G12" s="56">
        <v>290593</v>
      </c>
      <c r="H12" s="56">
        <v>11960</v>
      </c>
      <c r="I12" s="56">
        <v>2974</v>
      </c>
      <c r="J12" s="56">
        <v>27741</v>
      </c>
      <c r="K12" s="56">
        <v>17469</v>
      </c>
      <c r="L12" s="56">
        <v>7316</v>
      </c>
      <c r="M12" s="56">
        <v>23908</v>
      </c>
      <c r="N12" s="57" t="str">
        <f t="shared" si="3"/>
        <v>correcto</v>
      </c>
    </row>
    <row r="13" spans="1:14" ht="15.75" x14ac:dyDescent="0.25">
      <c r="A13" s="15" t="s">
        <v>45</v>
      </c>
      <c r="B13" s="64">
        <v>126093</v>
      </c>
      <c r="C13" s="56">
        <v>368</v>
      </c>
      <c r="D13" s="56">
        <v>320</v>
      </c>
      <c r="E13" s="56">
        <v>0</v>
      </c>
      <c r="F13" s="56">
        <v>5</v>
      </c>
      <c r="G13" s="56">
        <v>104210</v>
      </c>
      <c r="H13" s="56">
        <v>2456</v>
      </c>
      <c r="I13" s="56">
        <v>1563</v>
      </c>
      <c r="J13" s="56">
        <v>7393</v>
      </c>
      <c r="K13" s="56">
        <v>3632</v>
      </c>
      <c r="L13" s="56">
        <v>3155</v>
      </c>
      <c r="M13" s="56">
        <v>2991</v>
      </c>
      <c r="N13" s="57" t="str">
        <f t="shared" si="3"/>
        <v>correcto</v>
      </c>
    </row>
    <row r="14" spans="1:14" ht="15.75" x14ac:dyDescent="0.25">
      <c r="A14" s="15" t="s">
        <v>46</v>
      </c>
      <c r="B14" s="64">
        <v>47329</v>
      </c>
      <c r="C14" s="56">
        <v>112</v>
      </c>
      <c r="D14" s="56">
        <v>1070</v>
      </c>
      <c r="E14" s="56">
        <v>0</v>
      </c>
      <c r="F14" s="56">
        <v>0</v>
      </c>
      <c r="G14" s="56">
        <v>25156</v>
      </c>
      <c r="H14" s="56">
        <v>1655</v>
      </c>
      <c r="I14" s="56">
        <v>1652</v>
      </c>
      <c r="J14" s="56">
        <v>7815</v>
      </c>
      <c r="K14" s="56">
        <v>3593</v>
      </c>
      <c r="L14" s="56">
        <v>2652</v>
      </c>
      <c r="M14" s="56">
        <v>3624</v>
      </c>
      <c r="N14" s="57" t="str">
        <f t="shared" si="3"/>
        <v>correcto</v>
      </c>
    </row>
    <row r="15" spans="1:14" ht="15.75" x14ac:dyDescent="0.25">
      <c r="A15" s="15" t="s">
        <v>47</v>
      </c>
      <c r="B15" s="64">
        <v>56663</v>
      </c>
      <c r="C15" s="56">
        <v>2294</v>
      </c>
      <c r="D15" s="56">
        <v>453</v>
      </c>
      <c r="E15" s="56">
        <v>0</v>
      </c>
      <c r="F15" s="56">
        <v>0</v>
      </c>
      <c r="G15" s="56">
        <v>40751</v>
      </c>
      <c r="H15" s="56">
        <v>1008</v>
      </c>
      <c r="I15" s="56">
        <v>1143</v>
      </c>
      <c r="J15" s="56">
        <v>4929</v>
      </c>
      <c r="K15" s="56">
        <v>2700</v>
      </c>
      <c r="L15" s="56">
        <v>1914</v>
      </c>
      <c r="M15" s="56">
        <v>1471</v>
      </c>
      <c r="N15" s="57" t="str">
        <f t="shared" si="3"/>
        <v>correcto</v>
      </c>
    </row>
    <row r="16" spans="1:14" ht="15.75" x14ac:dyDescent="0.25">
      <c r="A16" s="15" t="s">
        <v>48</v>
      </c>
      <c r="B16" s="64">
        <v>257675</v>
      </c>
      <c r="C16" s="56">
        <v>0</v>
      </c>
      <c r="D16" s="56">
        <v>6</v>
      </c>
      <c r="E16" s="56">
        <v>0</v>
      </c>
      <c r="F16" s="56">
        <v>86</v>
      </c>
      <c r="G16" s="56">
        <v>183964</v>
      </c>
      <c r="H16" s="56">
        <v>5970</v>
      </c>
      <c r="I16" s="56">
        <v>2929</v>
      </c>
      <c r="J16" s="56">
        <v>26192</v>
      </c>
      <c r="K16" s="56">
        <v>13394</v>
      </c>
      <c r="L16" s="56">
        <v>8229</v>
      </c>
      <c r="M16" s="56">
        <v>16905</v>
      </c>
      <c r="N16" s="57" t="str">
        <f t="shared" si="3"/>
        <v>correcto</v>
      </c>
    </row>
    <row r="17" spans="1:14" ht="15.75" x14ac:dyDescent="0.25">
      <c r="A17" s="15" t="s">
        <v>49</v>
      </c>
      <c r="B17" s="64">
        <v>100356</v>
      </c>
      <c r="C17" s="56">
        <v>552</v>
      </c>
      <c r="D17" s="56">
        <v>280</v>
      </c>
      <c r="E17" s="56">
        <v>0</v>
      </c>
      <c r="F17" s="56">
        <v>152</v>
      </c>
      <c r="G17" s="56">
        <v>56842</v>
      </c>
      <c r="H17" s="56">
        <v>2662</v>
      </c>
      <c r="I17" s="56">
        <v>1340</v>
      </c>
      <c r="J17" s="56">
        <v>18306</v>
      </c>
      <c r="K17" s="56">
        <v>7128</v>
      </c>
      <c r="L17" s="56">
        <v>6718</v>
      </c>
      <c r="M17" s="56">
        <v>6376</v>
      </c>
      <c r="N17" s="57" t="str">
        <f t="shared" si="3"/>
        <v>correcto</v>
      </c>
    </row>
    <row r="18" spans="1:14" ht="15.75" x14ac:dyDescent="0.25">
      <c r="A18" s="15" t="s">
        <v>50</v>
      </c>
      <c r="B18" s="64">
        <v>151965</v>
      </c>
      <c r="C18" s="56">
        <v>0</v>
      </c>
      <c r="D18" s="56">
        <v>0</v>
      </c>
      <c r="E18" s="56">
        <v>0</v>
      </c>
      <c r="F18" s="56">
        <v>0</v>
      </c>
      <c r="G18" s="56">
        <v>75352</v>
      </c>
      <c r="H18" s="56">
        <v>5915</v>
      </c>
      <c r="I18" s="56">
        <v>1250</v>
      </c>
      <c r="J18" s="56">
        <v>28726</v>
      </c>
      <c r="K18" s="56">
        <v>15147</v>
      </c>
      <c r="L18" s="56">
        <v>9815</v>
      </c>
      <c r="M18" s="56">
        <v>15760</v>
      </c>
      <c r="N18" s="57" t="str">
        <f t="shared" si="3"/>
        <v>correcto</v>
      </c>
    </row>
    <row r="19" spans="1:14" ht="15.75" x14ac:dyDescent="0.25">
      <c r="A19" s="15" t="s">
        <v>51</v>
      </c>
      <c r="B19" s="64">
        <v>138813</v>
      </c>
      <c r="C19" s="56">
        <v>0</v>
      </c>
      <c r="D19" s="56">
        <v>63</v>
      </c>
      <c r="E19" s="56">
        <v>0</v>
      </c>
      <c r="F19" s="56">
        <v>0</v>
      </c>
      <c r="G19" s="56">
        <v>74332</v>
      </c>
      <c r="H19" s="56">
        <v>5001</v>
      </c>
      <c r="I19" s="56">
        <v>4126</v>
      </c>
      <c r="J19" s="56">
        <v>24854</v>
      </c>
      <c r="K19" s="56">
        <v>12500</v>
      </c>
      <c r="L19" s="56">
        <v>8502</v>
      </c>
      <c r="M19" s="56">
        <v>9435</v>
      </c>
      <c r="N19" s="57" t="str">
        <f t="shared" si="3"/>
        <v>correcto</v>
      </c>
    </row>
    <row r="20" spans="1:14" ht="15.75" x14ac:dyDescent="0.25">
      <c r="A20" s="15" t="s">
        <v>52</v>
      </c>
      <c r="B20" s="64">
        <v>318847</v>
      </c>
      <c r="C20" s="56">
        <v>199</v>
      </c>
      <c r="D20" s="56">
        <v>415</v>
      </c>
      <c r="E20" s="56">
        <v>0</v>
      </c>
      <c r="F20" s="56">
        <v>53</v>
      </c>
      <c r="G20" s="56">
        <v>216757</v>
      </c>
      <c r="H20" s="56">
        <v>8221</v>
      </c>
      <c r="I20" s="56">
        <v>1822</v>
      </c>
      <c r="J20" s="56">
        <v>43723</v>
      </c>
      <c r="K20" s="56">
        <v>20620</v>
      </c>
      <c r="L20" s="56">
        <v>12771</v>
      </c>
      <c r="M20" s="56">
        <v>14266</v>
      </c>
      <c r="N20" s="57" t="str">
        <f t="shared" si="3"/>
        <v>correcto</v>
      </c>
    </row>
    <row r="21" spans="1:14" ht="15.75" x14ac:dyDescent="0.25">
      <c r="A21" s="15" t="s">
        <v>53</v>
      </c>
      <c r="B21" s="64">
        <v>73301</v>
      </c>
      <c r="C21" s="56">
        <v>48</v>
      </c>
      <c r="D21" s="56">
        <v>367</v>
      </c>
      <c r="E21" s="56">
        <v>0</v>
      </c>
      <c r="F21" s="56">
        <v>0</v>
      </c>
      <c r="G21" s="56">
        <v>43783</v>
      </c>
      <c r="H21" s="56">
        <v>1380</v>
      </c>
      <c r="I21" s="56">
        <v>1125</v>
      </c>
      <c r="J21" s="56">
        <v>14363</v>
      </c>
      <c r="K21" s="56">
        <v>4884</v>
      </c>
      <c r="L21" s="56">
        <v>4111</v>
      </c>
      <c r="M21" s="56">
        <v>3240</v>
      </c>
      <c r="N21" s="57" t="str">
        <f t="shared" si="3"/>
        <v>correcto</v>
      </c>
    </row>
    <row r="22" spans="1:14" ht="15.75" x14ac:dyDescent="0.25">
      <c r="A22" s="15" t="s">
        <v>54</v>
      </c>
      <c r="B22" s="64">
        <v>33080</v>
      </c>
      <c r="C22" s="56">
        <v>326</v>
      </c>
      <c r="D22" s="56">
        <v>658</v>
      </c>
      <c r="E22" s="56">
        <v>0</v>
      </c>
      <c r="F22" s="56">
        <v>149</v>
      </c>
      <c r="G22" s="56">
        <v>16528</v>
      </c>
      <c r="H22" s="56">
        <v>747</v>
      </c>
      <c r="I22" s="56">
        <v>1340</v>
      </c>
      <c r="J22" s="56">
        <v>6055</v>
      </c>
      <c r="K22" s="56">
        <v>3047</v>
      </c>
      <c r="L22" s="56">
        <v>2318</v>
      </c>
      <c r="M22" s="56">
        <v>1912</v>
      </c>
      <c r="N22" s="57" t="str">
        <f t="shared" si="3"/>
        <v>correcto</v>
      </c>
    </row>
    <row r="23" spans="1:14" ht="15.75" x14ac:dyDescent="0.25">
      <c r="A23" s="15" t="s">
        <v>55</v>
      </c>
      <c r="B23" s="64">
        <v>204603</v>
      </c>
      <c r="C23" s="56">
        <v>24</v>
      </c>
      <c r="D23" s="56">
        <v>8</v>
      </c>
      <c r="E23" s="56">
        <v>0</v>
      </c>
      <c r="F23" s="56">
        <v>0</v>
      </c>
      <c r="G23" s="56">
        <v>100158</v>
      </c>
      <c r="H23" s="56">
        <v>8575</v>
      </c>
      <c r="I23" s="56">
        <v>13334</v>
      </c>
      <c r="J23" s="56">
        <v>31613</v>
      </c>
      <c r="K23" s="56">
        <v>19356</v>
      </c>
      <c r="L23" s="56">
        <v>10039</v>
      </c>
      <c r="M23" s="56">
        <v>21496</v>
      </c>
      <c r="N23" s="57" t="str">
        <f t="shared" si="3"/>
        <v>correcto</v>
      </c>
    </row>
    <row r="24" spans="1:14" ht="15.75" x14ac:dyDescent="0.25">
      <c r="A24" s="15" t="s">
        <v>56</v>
      </c>
      <c r="B24" s="64">
        <v>143716</v>
      </c>
      <c r="C24" s="56">
        <v>287</v>
      </c>
      <c r="D24" s="56">
        <v>7</v>
      </c>
      <c r="E24" s="56">
        <v>0</v>
      </c>
      <c r="F24" s="56">
        <v>3</v>
      </c>
      <c r="G24" s="56">
        <v>79812</v>
      </c>
      <c r="H24" s="56">
        <v>5485</v>
      </c>
      <c r="I24" s="56">
        <v>3563</v>
      </c>
      <c r="J24" s="56">
        <v>25136</v>
      </c>
      <c r="K24" s="56">
        <v>12869</v>
      </c>
      <c r="L24" s="56">
        <v>7393</v>
      </c>
      <c r="M24" s="56">
        <v>9161</v>
      </c>
      <c r="N24" s="57" t="str">
        <f t="shared" si="3"/>
        <v>correcto</v>
      </c>
    </row>
    <row r="25" spans="1:14" ht="15.75" x14ac:dyDescent="0.25">
      <c r="A25" s="15" t="s">
        <v>57</v>
      </c>
      <c r="B25" s="64">
        <v>71447</v>
      </c>
      <c r="C25" s="56">
        <v>16</v>
      </c>
      <c r="D25" s="56">
        <v>34</v>
      </c>
      <c r="E25" s="56">
        <v>27</v>
      </c>
      <c r="F25" s="56">
        <v>785</v>
      </c>
      <c r="G25" s="56">
        <v>47689</v>
      </c>
      <c r="H25" s="56">
        <v>1744</v>
      </c>
      <c r="I25" s="56">
        <v>875</v>
      </c>
      <c r="J25" s="56">
        <v>9364</v>
      </c>
      <c r="K25" s="56">
        <v>4063</v>
      </c>
      <c r="L25" s="56">
        <v>2516</v>
      </c>
      <c r="M25" s="56">
        <v>4334</v>
      </c>
      <c r="N25" s="57" t="str">
        <f t="shared" si="3"/>
        <v>correcto</v>
      </c>
    </row>
    <row r="26" spans="1:14" ht="15.75" x14ac:dyDescent="0.25">
      <c r="A26" s="15" t="s">
        <v>58</v>
      </c>
      <c r="B26" s="64">
        <v>154817</v>
      </c>
      <c r="C26" s="56">
        <v>80</v>
      </c>
      <c r="D26" s="56">
        <v>11</v>
      </c>
      <c r="E26" s="56">
        <v>8</v>
      </c>
      <c r="F26" s="56">
        <v>291</v>
      </c>
      <c r="G26" s="56">
        <v>99983</v>
      </c>
      <c r="H26" s="56">
        <v>4844</v>
      </c>
      <c r="I26" s="56">
        <v>1322</v>
      </c>
      <c r="J26" s="56">
        <v>20981</v>
      </c>
      <c r="K26" s="56">
        <v>10809</v>
      </c>
      <c r="L26" s="56">
        <v>6212</v>
      </c>
      <c r="M26" s="56">
        <v>10276</v>
      </c>
      <c r="N26" s="57" t="str">
        <f t="shared" si="3"/>
        <v>correcto</v>
      </c>
    </row>
    <row r="27" spans="1:14" ht="15.75" x14ac:dyDescent="0.25">
      <c r="A27" s="15" t="s">
        <v>59</v>
      </c>
      <c r="B27" s="64">
        <v>175076</v>
      </c>
      <c r="C27" s="56">
        <v>1932</v>
      </c>
      <c r="D27" s="56">
        <v>59</v>
      </c>
      <c r="E27" s="56">
        <v>0</v>
      </c>
      <c r="F27" s="56">
        <v>617</v>
      </c>
      <c r="G27" s="56">
        <v>144349</v>
      </c>
      <c r="H27" s="56">
        <v>3373</v>
      </c>
      <c r="I27" s="56">
        <v>2626</v>
      </c>
      <c r="J27" s="56">
        <v>9012</v>
      </c>
      <c r="K27" s="56">
        <v>4997</v>
      </c>
      <c r="L27" s="56">
        <v>4034</v>
      </c>
      <c r="M27" s="56">
        <v>4077</v>
      </c>
      <c r="N27" s="57" t="str">
        <f t="shared" si="3"/>
        <v>correcto</v>
      </c>
    </row>
    <row r="28" spans="1:14" ht="15.75" x14ac:dyDescent="0.25">
      <c r="A28" s="15" t="s">
        <v>60</v>
      </c>
      <c r="B28" s="64">
        <v>126370</v>
      </c>
      <c r="C28" s="56">
        <v>0</v>
      </c>
      <c r="D28" s="56">
        <v>11</v>
      </c>
      <c r="E28" s="56">
        <v>19</v>
      </c>
      <c r="F28" s="56">
        <v>0</v>
      </c>
      <c r="G28" s="56">
        <v>74799</v>
      </c>
      <c r="H28" s="56">
        <v>3951</v>
      </c>
      <c r="I28" s="56">
        <v>1965</v>
      </c>
      <c r="J28" s="56">
        <v>21122</v>
      </c>
      <c r="K28" s="56">
        <v>9332</v>
      </c>
      <c r="L28" s="56">
        <v>7047</v>
      </c>
      <c r="M28" s="56">
        <v>8124</v>
      </c>
      <c r="N28" s="57" t="str">
        <f t="shared" si="3"/>
        <v>correcto</v>
      </c>
    </row>
    <row r="29" spans="1:14" ht="15.75" x14ac:dyDescent="0.25">
      <c r="A29" s="15" t="s">
        <v>61</v>
      </c>
      <c r="B29" s="64">
        <v>215391</v>
      </c>
      <c r="C29" s="56">
        <v>8</v>
      </c>
      <c r="D29" s="56">
        <v>0</v>
      </c>
      <c r="E29" s="56">
        <v>0</v>
      </c>
      <c r="F29" s="56">
        <v>0</v>
      </c>
      <c r="G29" s="56">
        <v>149713</v>
      </c>
      <c r="H29" s="56">
        <v>5445</v>
      </c>
      <c r="I29" s="56">
        <v>1278</v>
      </c>
      <c r="J29" s="56">
        <v>25558</v>
      </c>
      <c r="K29" s="56">
        <v>14716</v>
      </c>
      <c r="L29" s="56">
        <v>6929</v>
      </c>
      <c r="M29" s="56">
        <v>11744</v>
      </c>
      <c r="N29" s="57" t="str">
        <f t="shared" si="3"/>
        <v>correcto</v>
      </c>
    </row>
    <row r="30" spans="1:14" ht="30" customHeight="1" x14ac:dyDescent="0.25">
      <c r="A30" s="15" t="s">
        <v>62</v>
      </c>
      <c r="B30" s="56">
        <v>3004160</v>
      </c>
      <c r="C30" s="56">
        <v>356008</v>
      </c>
      <c r="D30" s="56">
        <v>481296</v>
      </c>
      <c r="E30" s="56">
        <v>27998</v>
      </c>
      <c r="F30" s="56">
        <v>23163</v>
      </c>
      <c r="G30" s="56">
        <v>1075537</v>
      </c>
      <c r="H30" s="56">
        <v>49688</v>
      </c>
      <c r="I30" s="56">
        <v>40752</v>
      </c>
      <c r="J30" s="56">
        <v>339294</v>
      </c>
      <c r="K30" s="56">
        <v>309914</v>
      </c>
      <c r="L30" s="56">
        <v>113121</v>
      </c>
      <c r="M30" s="56">
        <v>187389</v>
      </c>
      <c r="N30" s="57" t="str">
        <f t="shared" si="3"/>
        <v>correcto</v>
      </c>
    </row>
    <row r="31" spans="1:14" ht="15.75" x14ac:dyDescent="0.25">
      <c r="A31" s="15" t="s">
        <v>63</v>
      </c>
      <c r="B31" s="56">
        <v>25236</v>
      </c>
      <c r="C31" s="56">
        <v>4240</v>
      </c>
      <c r="D31" s="56">
        <v>7691</v>
      </c>
      <c r="E31" s="56">
        <v>0</v>
      </c>
      <c r="F31" s="56">
        <v>253</v>
      </c>
      <c r="G31" s="56">
        <v>6734</v>
      </c>
      <c r="H31" s="56">
        <v>79</v>
      </c>
      <c r="I31" s="56">
        <v>62</v>
      </c>
      <c r="J31" s="56">
        <v>2183</v>
      </c>
      <c r="K31" s="56">
        <v>2537</v>
      </c>
      <c r="L31" s="56">
        <v>711</v>
      </c>
      <c r="M31" s="56">
        <v>746</v>
      </c>
      <c r="N31" s="57" t="str">
        <f t="shared" si="3"/>
        <v>correcto</v>
      </c>
    </row>
    <row r="32" spans="1:14" ht="15.75" x14ac:dyDescent="0.25">
      <c r="A32" s="15" t="s">
        <v>64</v>
      </c>
      <c r="B32" s="56">
        <v>7368</v>
      </c>
      <c r="C32" s="56">
        <v>2150</v>
      </c>
      <c r="D32" s="56">
        <v>2076</v>
      </c>
      <c r="E32" s="56">
        <v>0</v>
      </c>
      <c r="F32" s="56">
        <v>0</v>
      </c>
      <c r="G32" s="56">
        <v>29</v>
      </c>
      <c r="H32" s="56">
        <v>70</v>
      </c>
      <c r="I32" s="56">
        <v>80</v>
      </c>
      <c r="J32" s="56">
        <v>1056</v>
      </c>
      <c r="K32" s="56">
        <v>1057</v>
      </c>
      <c r="L32" s="56">
        <v>339</v>
      </c>
      <c r="M32" s="56">
        <v>511</v>
      </c>
      <c r="N32" s="57" t="str">
        <f t="shared" si="3"/>
        <v>correcto</v>
      </c>
    </row>
    <row r="33" spans="1:14" ht="15.75" x14ac:dyDescent="0.25">
      <c r="A33" s="15" t="s">
        <v>65</v>
      </c>
      <c r="B33" s="56">
        <v>17461</v>
      </c>
      <c r="C33" s="56">
        <v>1715</v>
      </c>
      <c r="D33" s="56">
        <v>11011</v>
      </c>
      <c r="E33" s="56">
        <v>0</v>
      </c>
      <c r="F33" s="56">
        <v>0</v>
      </c>
      <c r="G33" s="56">
        <v>29</v>
      </c>
      <c r="H33" s="56">
        <v>149</v>
      </c>
      <c r="I33" s="56">
        <v>152</v>
      </c>
      <c r="J33" s="56">
        <v>1479</v>
      </c>
      <c r="K33" s="56">
        <v>1849</v>
      </c>
      <c r="L33" s="56">
        <v>533</v>
      </c>
      <c r="M33" s="56">
        <v>544</v>
      </c>
      <c r="N33" s="57" t="str">
        <f t="shared" si="3"/>
        <v>correcto</v>
      </c>
    </row>
    <row r="34" spans="1:14" ht="15.75" x14ac:dyDescent="0.25">
      <c r="A34" s="15" t="s">
        <v>66</v>
      </c>
      <c r="B34" s="56">
        <v>50698</v>
      </c>
      <c r="C34" s="56">
        <v>2995</v>
      </c>
      <c r="D34" s="56">
        <v>10475</v>
      </c>
      <c r="E34" s="56">
        <v>0</v>
      </c>
      <c r="F34" s="56">
        <v>1340</v>
      </c>
      <c r="G34" s="56">
        <v>20172</v>
      </c>
      <c r="H34" s="56">
        <v>848</v>
      </c>
      <c r="I34" s="56">
        <v>580</v>
      </c>
      <c r="J34" s="56">
        <v>5562</v>
      </c>
      <c r="K34" s="56">
        <v>3844</v>
      </c>
      <c r="L34" s="56">
        <v>1785</v>
      </c>
      <c r="M34" s="56">
        <v>3097</v>
      </c>
      <c r="N34" s="57" t="str">
        <f t="shared" si="3"/>
        <v>correcto</v>
      </c>
    </row>
    <row r="35" spans="1:14" ht="15.75" x14ac:dyDescent="0.25">
      <c r="A35" s="15" t="s">
        <v>67</v>
      </c>
      <c r="B35" s="56">
        <v>115124</v>
      </c>
      <c r="C35" s="56">
        <v>1584</v>
      </c>
      <c r="D35" s="56">
        <v>3189</v>
      </c>
      <c r="E35" s="56">
        <v>64</v>
      </c>
      <c r="F35" s="56">
        <v>89</v>
      </c>
      <c r="G35" s="56">
        <v>39964</v>
      </c>
      <c r="H35" s="56">
        <v>2767</v>
      </c>
      <c r="I35" s="56">
        <v>1250</v>
      </c>
      <c r="J35" s="56">
        <v>23727</v>
      </c>
      <c r="K35" s="56">
        <v>21310</v>
      </c>
      <c r="L35" s="56">
        <v>6281</v>
      </c>
      <c r="M35" s="56">
        <v>14899</v>
      </c>
      <c r="N35" s="57" t="str">
        <f t="shared" si="3"/>
        <v>correcto</v>
      </c>
    </row>
    <row r="36" spans="1:14" ht="15.75" x14ac:dyDescent="0.25">
      <c r="A36" s="15" t="s">
        <v>68</v>
      </c>
      <c r="B36" s="56">
        <v>30439</v>
      </c>
      <c r="C36" s="56">
        <v>11829</v>
      </c>
      <c r="D36" s="56">
        <v>7171</v>
      </c>
      <c r="E36" s="56">
        <v>0</v>
      </c>
      <c r="F36" s="56">
        <v>35</v>
      </c>
      <c r="G36" s="56">
        <v>87</v>
      </c>
      <c r="H36" s="56">
        <v>223</v>
      </c>
      <c r="I36" s="56">
        <v>223</v>
      </c>
      <c r="J36" s="56">
        <v>3450</v>
      </c>
      <c r="K36" s="56">
        <v>4606</v>
      </c>
      <c r="L36" s="56">
        <v>1037</v>
      </c>
      <c r="M36" s="56">
        <v>1778</v>
      </c>
      <c r="N36" s="57" t="str">
        <f t="shared" si="3"/>
        <v>correcto</v>
      </c>
    </row>
    <row r="37" spans="1:14" ht="15.75" x14ac:dyDescent="0.25">
      <c r="A37" s="35" t="s">
        <v>69</v>
      </c>
      <c r="B37" s="56">
        <v>26236</v>
      </c>
      <c r="C37" s="56">
        <v>5072</v>
      </c>
      <c r="D37" s="56">
        <v>1540</v>
      </c>
      <c r="E37" s="56">
        <v>1</v>
      </c>
      <c r="F37" s="56">
        <v>58</v>
      </c>
      <c r="G37" s="56">
        <v>13904</v>
      </c>
      <c r="H37" s="56">
        <v>391</v>
      </c>
      <c r="I37" s="56">
        <v>313</v>
      </c>
      <c r="J37" s="56">
        <v>1971</v>
      </c>
      <c r="K37" s="56">
        <v>1521</v>
      </c>
      <c r="L37" s="56">
        <v>622</v>
      </c>
      <c r="M37" s="56">
        <v>843</v>
      </c>
      <c r="N37" s="57" t="str">
        <f t="shared" si="3"/>
        <v>correcto</v>
      </c>
    </row>
    <row r="38" spans="1:14" ht="15.75" x14ac:dyDescent="0.25">
      <c r="A38" s="35" t="s">
        <v>70</v>
      </c>
      <c r="B38" s="56">
        <v>17225</v>
      </c>
      <c r="C38" s="56">
        <v>3771</v>
      </c>
      <c r="D38" s="56">
        <v>1549</v>
      </c>
      <c r="E38" s="56">
        <v>0</v>
      </c>
      <c r="F38" s="56">
        <v>0</v>
      </c>
      <c r="G38" s="56">
        <v>5189</v>
      </c>
      <c r="H38" s="56">
        <v>198</v>
      </c>
      <c r="I38" s="56">
        <v>322</v>
      </c>
      <c r="J38" s="56">
        <v>2253</v>
      </c>
      <c r="K38" s="56">
        <v>2149</v>
      </c>
      <c r="L38" s="56">
        <v>745</v>
      </c>
      <c r="M38" s="56">
        <v>1049</v>
      </c>
      <c r="N38" s="57" t="str">
        <f t="shared" si="3"/>
        <v>correcto</v>
      </c>
    </row>
    <row r="39" spans="1:14" ht="15.75" x14ac:dyDescent="0.25">
      <c r="A39" s="35" t="s">
        <v>71</v>
      </c>
      <c r="B39" s="56">
        <v>19956</v>
      </c>
      <c r="C39" s="56">
        <v>81</v>
      </c>
      <c r="D39" s="56">
        <v>196</v>
      </c>
      <c r="E39" s="56">
        <v>0</v>
      </c>
      <c r="F39" s="56">
        <v>0</v>
      </c>
      <c r="G39" s="56">
        <v>10057</v>
      </c>
      <c r="H39" s="56">
        <v>345</v>
      </c>
      <c r="I39" s="56">
        <v>813</v>
      </c>
      <c r="J39" s="56">
        <v>3309</v>
      </c>
      <c r="K39" s="56">
        <v>1880</v>
      </c>
      <c r="L39" s="56">
        <v>1214</v>
      </c>
      <c r="M39" s="56">
        <v>2061</v>
      </c>
      <c r="N39" s="57" t="str">
        <f t="shared" si="3"/>
        <v>correcto</v>
      </c>
    </row>
    <row r="40" spans="1:14" ht="15.75" x14ac:dyDescent="0.25">
      <c r="A40" s="35" t="s">
        <v>72</v>
      </c>
      <c r="B40" s="56">
        <v>22546</v>
      </c>
      <c r="C40" s="56">
        <v>4703</v>
      </c>
      <c r="D40" s="56">
        <v>8428</v>
      </c>
      <c r="E40" s="56">
        <v>0</v>
      </c>
      <c r="F40" s="56">
        <v>0</v>
      </c>
      <c r="G40" s="56">
        <v>583</v>
      </c>
      <c r="H40" s="56">
        <v>132</v>
      </c>
      <c r="I40" s="56">
        <v>188</v>
      </c>
      <c r="J40" s="56">
        <v>2675</v>
      </c>
      <c r="K40" s="56">
        <v>3445</v>
      </c>
      <c r="L40" s="56">
        <v>1071</v>
      </c>
      <c r="M40" s="56">
        <v>1321</v>
      </c>
      <c r="N40" s="57" t="str">
        <f t="shared" si="3"/>
        <v>correcto</v>
      </c>
    </row>
    <row r="41" spans="1:14" ht="15.75" x14ac:dyDescent="0.25">
      <c r="A41" s="35" t="s">
        <v>73</v>
      </c>
      <c r="B41" s="56">
        <v>20687</v>
      </c>
      <c r="C41" s="56">
        <v>4265</v>
      </c>
      <c r="D41" s="56">
        <v>4460</v>
      </c>
      <c r="E41" s="56">
        <v>0</v>
      </c>
      <c r="F41" s="56">
        <v>0</v>
      </c>
      <c r="G41" s="56">
        <v>1895</v>
      </c>
      <c r="H41" s="56">
        <v>1130</v>
      </c>
      <c r="I41" s="56">
        <v>295</v>
      </c>
      <c r="J41" s="56">
        <v>3450</v>
      </c>
      <c r="K41" s="56">
        <v>2803</v>
      </c>
      <c r="L41" s="56">
        <v>1116</v>
      </c>
      <c r="M41" s="56">
        <v>1273</v>
      </c>
      <c r="N41" s="57" t="str">
        <f t="shared" si="3"/>
        <v>correcto</v>
      </c>
    </row>
    <row r="42" spans="1:14" ht="15.75" x14ac:dyDescent="0.25">
      <c r="A42" s="35" t="s">
        <v>74</v>
      </c>
      <c r="B42" s="56">
        <v>11430</v>
      </c>
      <c r="C42" s="56">
        <v>147</v>
      </c>
      <c r="D42" s="56">
        <v>3161</v>
      </c>
      <c r="E42" s="56">
        <v>0</v>
      </c>
      <c r="F42" s="56">
        <v>0</v>
      </c>
      <c r="G42" s="56">
        <v>4839</v>
      </c>
      <c r="H42" s="56">
        <v>180</v>
      </c>
      <c r="I42" s="56">
        <v>45</v>
      </c>
      <c r="J42" s="56">
        <v>1197</v>
      </c>
      <c r="K42" s="56">
        <v>980</v>
      </c>
      <c r="L42" s="56">
        <v>382</v>
      </c>
      <c r="M42" s="56">
        <v>499</v>
      </c>
      <c r="N42" s="57" t="str">
        <f t="shared" si="3"/>
        <v>correcto</v>
      </c>
    </row>
    <row r="43" spans="1:14" ht="15.75" x14ac:dyDescent="0.25">
      <c r="A43" s="35" t="s">
        <v>75</v>
      </c>
      <c r="B43" s="56">
        <v>163122</v>
      </c>
      <c r="C43" s="56">
        <v>554</v>
      </c>
      <c r="D43" s="56">
        <v>637</v>
      </c>
      <c r="E43" s="56">
        <v>0</v>
      </c>
      <c r="F43" s="56">
        <v>696</v>
      </c>
      <c r="G43" s="56">
        <v>146798</v>
      </c>
      <c r="H43" s="56">
        <v>2738</v>
      </c>
      <c r="I43" s="56">
        <v>563</v>
      </c>
      <c r="J43" s="56">
        <v>3168</v>
      </c>
      <c r="K43" s="56">
        <v>4541</v>
      </c>
      <c r="L43" s="56">
        <v>1006</v>
      </c>
      <c r="M43" s="56">
        <v>2421</v>
      </c>
      <c r="N43" s="57" t="str">
        <f t="shared" si="3"/>
        <v>correcto</v>
      </c>
    </row>
    <row r="44" spans="1:14" ht="15.75" x14ac:dyDescent="0.25">
      <c r="A44" s="35" t="s">
        <v>76</v>
      </c>
      <c r="B44" s="56">
        <v>17288</v>
      </c>
      <c r="C44" s="56">
        <v>365</v>
      </c>
      <c r="D44" s="56">
        <v>3912</v>
      </c>
      <c r="E44" s="56">
        <v>0</v>
      </c>
      <c r="F44" s="56">
        <v>0</v>
      </c>
      <c r="G44" s="56">
        <v>8774</v>
      </c>
      <c r="H44" s="56">
        <v>146</v>
      </c>
      <c r="I44" s="56">
        <v>384</v>
      </c>
      <c r="J44" s="56">
        <v>1479</v>
      </c>
      <c r="K44" s="56">
        <v>1138</v>
      </c>
      <c r="L44" s="56">
        <v>580</v>
      </c>
      <c r="M44" s="56">
        <v>510</v>
      </c>
      <c r="N44" s="57" t="str">
        <f t="shared" si="3"/>
        <v>correcto</v>
      </c>
    </row>
    <row r="45" spans="1:14" ht="15.75" x14ac:dyDescent="0.25">
      <c r="A45" s="35" t="s">
        <v>77</v>
      </c>
      <c r="B45" s="56">
        <v>6782</v>
      </c>
      <c r="C45" s="56">
        <v>2372</v>
      </c>
      <c r="D45" s="56">
        <v>1379</v>
      </c>
      <c r="E45" s="56">
        <v>0</v>
      </c>
      <c r="F45" s="56">
        <v>0</v>
      </c>
      <c r="G45" s="56">
        <v>29</v>
      </c>
      <c r="H45" s="56">
        <v>68</v>
      </c>
      <c r="I45" s="56">
        <v>71</v>
      </c>
      <c r="J45" s="56">
        <v>1056</v>
      </c>
      <c r="K45" s="56">
        <v>1019</v>
      </c>
      <c r="L45" s="56">
        <v>351</v>
      </c>
      <c r="M45" s="56">
        <v>437</v>
      </c>
      <c r="N45" s="57" t="str">
        <f t="shared" si="3"/>
        <v>correcto</v>
      </c>
    </row>
    <row r="46" spans="1:14" ht="15.75" x14ac:dyDescent="0.25">
      <c r="A46" s="35" t="s">
        <v>78</v>
      </c>
      <c r="B46" s="56">
        <v>20046</v>
      </c>
      <c r="C46" s="56">
        <v>5495</v>
      </c>
      <c r="D46" s="56">
        <v>6421</v>
      </c>
      <c r="E46" s="56">
        <v>0</v>
      </c>
      <c r="F46" s="56">
        <v>0</v>
      </c>
      <c r="G46" s="56">
        <v>2361</v>
      </c>
      <c r="H46" s="56">
        <v>121</v>
      </c>
      <c r="I46" s="56">
        <v>98</v>
      </c>
      <c r="J46" s="56">
        <v>2253</v>
      </c>
      <c r="K46" s="56">
        <v>1916</v>
      </c>
      <c r="L46" s="56">
        <v>658</v>
      </c>
      <c r="M46" s="56">
        <v>723</v>
      </c>
      <c r="N46" s="57" t="str">
        <f t="shared" si="3"/>
        <v>correcto</v>
      </c>
    </row>
    <row r="47" spans="1:14" ht="15.75" x14ac:dyDescent="0.25">
      <c r="A47" s="35" t="s">
        <v>79</v>
      </c>
      <c r="B47" s="56">
        <v>14867</v>
      </c>
      <c r="C47" s="56">
        <v>4659</v>
      </c>
      <c r="D47" s="56">
        <v>6363</v>
      </c>
      <c r="E47" s="56">
        <v>0</v>
      </c>
      <c r="F47" s="56">
        <v>0</v>
      </c>
      <c r="G47" s="56">
        <v>350</v>
      </c>
      <c r="H47" s="56">
        <v>34</v>
      </c>
      <c r="I47" s="56">
        <v>36</v>
      </c>
      <c r="J47" s="56">
        <v>1127</v>
      </c>
      <c r="K47" s="56">
        <v>1371</v>
      </c>
      <c r="L47" s="56">
        <v>454</v>
      </c>
      <c r="M47" s="56">
        <v>473</v>
      </c>
      <c r="N47" s="57" t="str">
        <f t="shared" si="3"/>
        <v>correcto</v>
      </c>
    </row>
    <row r="48" spans="1:14" ht="15.75" x14ac:dyDescent="0.25">
      <c r="A48" s="35" t="s">
        <v>80</v>
      </c>
      <c r="B48" s="56">
        <v>8001</v>
      </c>
      <c r="C48" s="56">
        <v>2356</v>
      </c>
      <c r="D48" s="56">
        <v>3173</v>
      </c>
      <c r="E48" s="56">
        <v>0</v>
      </c>
      <c r="F48" s="56">
        <v>0</v>
      </c>
      <c r="G48" s="56">
        <v>29</v>
      </c>
      <c r="H48" s="56">
        <v>73</v>
      </c>
      <c r="I48" s="56">
        <v>36</v>
      </c>
      <c r="J48" s="56">
        <v>986</v>
      </c>
      <c r="K48" s="56">
        <v>676</v>
      </c>
      <c r="L48" s="56">
        <v>344</v>
      </c>
      <c r="M48" s="56">
        <v>328</v>
      </c>
      <c r="N48" s="57" t="str">
        <f t="shared" si="3"/>
        <v>correcto</v>
      </c>
    </row>
    <row r="49" spans="1:14" ht="15.75" x14ac:dyDescent="0.25">
      <c r="A49" s="35" t="s">
        <v>81</v>
      </c>
      <c r="B49" s="56">
        <v>6025</v>
      </c>
      <c r="C49" s="56">
        <v>854</v>
      </c>
      <c r="D49" s="56">
        <v>3104</v>
      </c>
      <c r="E49" s="56">
        <v>0</v>
      </c>
      <c r="F49" s="56">
        <v>18</v>
      </c>
      <c r="G49" s="56">
        <v>175</v>
      </c>
      <c r="H49" s="56">
        <v>23</v>
      </c>
      <c r="I49" s="56">
        <v>179</v>
      </c>
      <c r="J49" s="56">
        <v>634</v>
      </c>
      <c r="K49" s="56">
        <v>622</v>
      </c>
      <c r="L49" s="56">
        <v>215</v>
      </c>
      <c r="M49" s="56">
        <v>201</v>
      </c>
      <c r="N49" s="57" t="str">
        <f t="shared" si="3"/>
        <v>correcto</v>
      </c>
    </row>
    <row r="50" spans="1:14" ht="15.75" x14ac:dyDescent="0.25">
      <c r="A50" s="35" t="s">
        <v>82</v>
      </c>
      <c r="B50" s="56">
        <v>12073</v>
      </c>
      <c r="C50" s="56">
        <v>3491</v>
      </c>
      <c r="D50" s="56">
        <v>1643</v>
      </c>
      <c r="E50" s="56">
        <v>0</v>
      </c>
      <c r="F50" s="56">
        <v>0</v>
      </c>
      <c r="G50" s="56">
        <v>2011</v>
      </c>
      <c r="H50" s="56">
        <v>118</v>
      </c>
      <c r="I50" s="56">
        <v>71</v>
      </c>
      <c r="J50" s="56">
        <v>1549</v>
      </c>
      <c r="K50" s="56">
        <v>1871</v>
      </c>
      <c r="L50" s="56">
        <v>642</v>
      </c>
      <c r="M50" s="56">
        <v>677</v>
      </c>
      <c r="N50" s="57" t="str">
        <f t="shared" si="3"/>
        <v>correcto</v>
      </c>
    </row>
    <row r="51" spans="1:14" ht="15.75" x14ac:dyDescent="0.25">
      <c r="A51" s="35" t="s">
        <v>83</v>
      </c>
      <c r="B51" s="56">
        <v>17870</v>
      </c>
      <c r="C51" s="56">
        <v>4369</v>
      </c>
      <c r="D51" s="56">
        <v>6676</v>
      </c>
      <c r="E51" s="56">
        <v>0</v>
      </c>
      <c r="F51" s="56">
        <v>8</v>
      </c>
      <c r="G51" s="56">
        <v>29</v>
      </c>
      <c r="H51" s="56">
        <v>150</v>
      </c>
      <c r="I51" s="56">
        <v>179</v>
      </c>
      <c r="J51" s="56">
        <v>2464</v>
      </c>
      <c r="K51" s="56">
        <v>2239</v>
      </c>
      <c r="L51" s="56">
        <v>957</v>
      </c>
      <c r="M51" s="56">
        <v>799</v>
      </c>
      <c r="N51" s="57" t="str">
        <f t="shared" si="3"/>
        <v>correcto</v>
      </c>
    </row>
    <row r="52" spans="1:14" ht="15.75" x14ac:dyDescent="0.25">
      <c r="A52" s="35" t="s">
        <v>84</v>
      </c>
      <c r="B52" s="56">
        <v>19661</v>
      </c>
      <c r="C52" s="56">
        <v>4144</v>
      </c>
      <c r="D52" s="56">
        <v>9008</v>
      </c>
      <c r="E52" s="56">
        <v>0</v>
      </c>
      <c r="F52" s="56">
        <v>106</v>
      </c>
      <c r="G52" s="56">
        <v>29</v>
      </c>
      <c r="H52" s="56">
        <v>116</v>
      </c>
      <c r="I52" s="56">
        <v>80</v>
      </c>
      <c r="J52" s="56">
        <v>2253</v>
      </c>
      <c r="K52" s="56">
        <v>2387</v>
      </c>
      <c r="L52" s="56">
        <v>696</v>
      </c>
      <c r="M52" s="56">
        <v>842</v>
      </c>
      <c r="N52" s="57" t="str">
        <f t="shared" si="3"/>
        <v>correcto</v>
      </c>
    </row>
    <row r="53" spans="1:14" ht="15.75" x14ac:dyDescent="0.25">
      <c r="A53" s="35" t="s">
        <v>85</v>
      </c>
      <c r="B53" s="56">
        <v>10877</v>
      </c>
      <c r="C53" s="56">
        <v>1200</v>
      </c>
      <c r="D53" s="56">
        <v>1338</v>
      </c>
      <c r="E53" s="56">
        <v>0</v>
      </c>
      <c r="F53" s="56">
        <v>3</v>
      </c>
      <c r="G53" s="56">
        <v>29</v>
      </c>
      <c r="H53" s="56">
        <v>358</v>
      </c>
      <c r="I53" s="56">
        <v>1572</v>
      </c>
      <c r="J53" s="56">
        <v>2957</v>
      </c>
      <c r="K53" s="56">
        <v>1398</v>
      </c>
      <c r="L53" s="56">
        <v>1076</v>
      </c>
      <c r="M53" s="56">
        <v>946</v>
      </c>
      <c r="N53" s="57" t="str">
        <f t="shared" si="3"/>
        <v>correcto</v>
      </c>
    </row>
    <row r="54" spans="1:14" ht="15.75" x14ac:dyDescent="0.25">
      <c r="A54" s="35" t="s">
        <v>86</v>
      </c>
      <c r="B54" s="56">
        <v>24947</v>
      </c>
      <c r="C54" s="56">
        <v>5047</v>
      </c>
      <c r="D54" s="56">
        <v>9827</v>
      </c>
      <c r="E54" s="56">
        <v>0</v>
      </c>
      <c r="F54" s="56">
        <v>3</v>
      </c>
      <c r="G54" s="56">
        <v>729</v>
      </c>
      <c r="H54" s="56">
        <v>228</v>
      </c>
      <c r="I54" s="56">
        <v>304</v>
      </c>
      <c r="J54" s="56">
        <v>3028</v>
      </c>
      <c r="K54" s="56">
        <v>3771</v>
      </c>
      <c r="L54" s="56">
        <v>944</v>
      </c>
      <c r="M54" s="56">
        <v>1066</v>
      </c>
      <c r="N54" s="57" t="str">
        <f t="shared" si="3"/>
        <v>correcto</v>
      </c>
    </row>
    <row r="55" spans="1:14" ht="15.75" x14ac:dyDescent="0.25">
      <c r="A55" s="35" t="s">
        <v>87</v>
      </c>
      <c r="B55" s="56">
        <v>35516</v>
      </c>
      <c r="C55" s="56">
        <v>7315</v>
      </c>
      <c r="D55" s="56">
        <v>6037</v>
      </c>
      <c r="E55" s="56">
        <v>0</v>
      </c>
      <c r="F55" s="56">
        <v>0</v>
      </c>
      <c r="G55" s="56">
        <v>11660</v>
      </c>
      <c r="H55" s="56">
        <v>571</v>
      </c>
      <c r="I55" s="56">
        <v>304</v>
      </c>
      <c r="J55" s="56">
        <v>3802</v>
      </c>
      <c r="K55" s="56">
        <v>3237</v>
      </c>
      <c r="L55" s="56">
        <v>1235</v>
      </c>
      <c r="M55" s="56">
        <v>1355</v>
      </c>
      <c r="N55" s="57" t="str">
        <f t="shared" si="3"/>
        <v>correcto</v>
      </c>
    </row>
    <row r="56" spans="1:14" ht="15.75" x14ac:dyDescent="0.25">
      <c r="A56" s="35" t="s">
        <v>88</v>
      </c>
      <c r="B56" s="56">
        <v>21991</v>
      </c>
      <c r="C56" s="56">
        <v>1670</v>
      </c>
      <c r="D56" s="56">
        <v>8218</v>
      </c>
      <c r="E56" s="56">
        <v>2</v>
      </c>
      <c r="F56" s="56">
        <v>757</v>
      </c>
      <c r="G56" s="56">
        <v>4110</v>
      </c>
      <c r="H56" s="56">
        <v>360</v>
      </c>
      <c r="I56" s="56">
        <v>259</v>
      </c>
      <c r="J56" s="56">
        <v>2816</v>
      </c>
      <c r="K56" s="56">
        <v>1795</v>
      </c>
      <c r="L56" s="56">
        <v>939</v>
      </c>
      <c r="M56" s="56">
        <v>1065</v>
      </c>
      <c r="N56" s="57" t="str">
        <f t="shared" si="3"/>
        <v>correcto</v>
      </c>
    </row>
    <row r="57" spans="1:14" ht="15.75" x14ac:dyDescent="0.25">
      <c r="A57" s="35" t="s">
        <v>89</v>
      </c>
      <c r="B57" s="56">
        <v>34164</v>
      </c>
      <c r="C57" s="56">
        <v>3858</v>
      </c>
      <c r="D57" s="56">
        <v>5930</v>
      </c>
      <c r="E57" s="56">
        <v>0</v>
      </c>
      <c r="F57" s="56">
        <v>0</v>
      </c>
      <c r="G57" s="56">
        <v>10815</v>
      </c>
      <c r="H57" s="56">
        <v>648</v>
      </c>
      <c r="I57" s="56">
        <v>375</v>
      </c>
      <c r="J57" s="56">
        <v>5069</v>
      </c>
      <c r="K57" s="56">
        <v>3775</v>
      </c>
      <c r="L57" s="56">
        <v>1552</v>
      </c>
      <c r="M57" s="56">
        <v>2142</v>
      </c>
      <c r="N57" s="57" t="str">
        <f t="shared" si="3"/>
        <v>correcto</v>
      </c>
    </row>
    <row r="58" spans="1:14" ht="15.75" x14ac:dyDescent="0.25">
      <c r="A58" s="35" t="s">
        <v>90</v>
      </c>
      <c r="B58" s="56">
        <v>13144</v>
      </c>
      <c r="C58" s="56">
        <v>4079</v>
      </c>
      <c r="D58" s="56">
        <v>5209</v>
      </c>
      <c r="E58" s="56">
        <v>0</v>
      </c>
      <c r="F58" s="56">
        <v>0</v>
      </c>
      <c r="G58" s="56">
        <v>29</v>
      </c>
      <c r="H58" s="56">
        <v>153</v>
      </c>
      <c r="I58" s="56">
        <v>107</v>
      </c>
      <c r="J58" s="56">
        <v>1267</v>
      </c>
      <c r="K58" s="56">
        <v>1333</v>
      </c>
      <c r="L58" s="56">
        <v>475</v>
      </c>
      <c r="M58" s="56">
        <v>492</v>
      </c>
      <c r="N58" s="57" t="str">
        <f t="shared" si="3"/>
        <v>correcto</v>
      </c>
    </row>
    <row r="59" spans="1:14" ht="15.75" x14ac:dyDescent="0.25">
      <c r="A59" s="35" t="s">
        <v>91</v>
      </c>
      <c r="B59" s="56">
        <v>11456</v>
      </c>
      <c r="C59" s="56">
        <v>822</v>
      </c>
      <c r="D59" s="56">
        <v>2774</v>
      </c>
      <c r="E59" s="56">
        <v>0</v>
      </c>
      <c r="F59" s="56">
        <v>0</v>
      </c>
      <c r="G59" s="56">
        <v>1603</v>
      </c>
      <c r="H59" s="56">
        <v>210</v>
      </c>
      <c r="I59" s="56">
        <v>170</v>
      </c>
      <c r="J59" s="56">
        <v>2323</v>
      </c>
      <c r="K59" s="56">
        <v>1519</v>
      </c>
      <c r="L59" s="56">
        <v>678</v>
      </c>
      <c r="M59" s="56">
        <v>1357</v>
      </c>
      <c r="N59" s="57" t="str">
        <f t="shared" si="3"/>
        <v>correcto</v>
      </c>
    </row>
    <row r="60" spans="1:14" ht="15.75" x14ac:dyDescent="0.25">
      <c r="A60" s="35" t="s">
        <v>92</v>
      </c>
      <c r="B60" s="56">
        <v>249006</v>
      </c>
      <c r="C60" s="56">
        <v>0</v>
      </c>
      <c r="D60" s="56">
        <v>73</v>
      </c>
      <c r="E60" s="56">
        <v>393</v>
      </c>
      <c r="F60" s="56">
        <v>476</v>
      </c>
      <c r="G60" s="56">
        <v>238591</v>
      </c>
      <c r="H60" s="56">
        <v>2356</v>
      </c>
      <c r="I60" s="56">
        <v>98</v>
      </c>
      <c r="J60" s="56">
        <v>2323</v>
      </c>
      <c r="K60" s="56">
        <v>2268</v>
      </c>
      <c r="L60" s="56">
        <v>960</v>
      </c>
      <c r="M60" s="56">
        <v>1468</v>
      </c>
      <c r="N60" s="57" t="str">
        <f t="shared" si="3"/>
        <v>correcto</v>
      </c>
    </row>
    <row r="61" spans="1:14" ht="15.75" x14ac:dyDescent="0.25">
      <c r="A61" s="35" t="s">
        <v>93</v>
      </c>
      <c r="B61" s="56">
        <v>24534</v>
      </c>
      <c r="C61" s="56">
        <v>1362</v>
      </c>
      <c r="D61" s="56">
        <v>526</v>
      </c>
      <c r="E61" s="56">
        <v>0</v>
      </c>
      <c r="F61" s="56">
        <v>78</v>
      </c>
      <c r="G61" s="56">
        <v>13759</v>
      </c>
      <c r="H61" s="56">
        <v>823</v>
      </c>
      <c r="I61" s="56">
        <v>1188</v>
      </c>
      <c r="J61" s="56">
        <v>3028</v>
      </c>
      <c r="K61" s="56">
        <v>1730</v>
      </c>
      <c r="L61" s="56">
        <v>1094</v>
      </c>
      <c r="M61" s="56">
        <v>946</v>
      </c>
      <c r="N61" s="57" t="str">
        <f t="shared" si="3"/>
        <v>correcto</v>
      </c>
    </row>
    <row r="62" spans="1:14" ht="15.75" x14ac:dyDescent="0.25">
      <c r="A62" s="35" t="s">
        <v>94</v>
      </c>
      <c r="B62" s="56">
        <v>11599</v>
      </c>
      <c r="C62" s="56">
        <v>1857</v>
      </c>
      <c r="D62" s="56">
        <v>2781</v>
      </c>
      <c r="E62" s="56">
        <v>0</v>
      </c>
      <c r="F62" s="56">
        <v>0</v>
      </c>
      <c r="G62" s="56">
        <v>4606</v>
      </c>
      <c r="H62" s="56">
        <v>101</v>
      </c>
      <c r="I62" s="56">
        <v>45</v>
      </c>
      <c r="J62" s="56">
        <v>845</v>
      </c>
      <c r="K62" s="56">
        <v>630</v>
      </c>
      <c r="L62" s="56">
        <v>339</v>
      </c>
      <c r="M62" s="56">
        <v>395</v>
      </c>
      <c r="N62" s="57" t="str">
        <f t="shared" si="3"/>
        <v>correcto</v>
      </c>
    </row>
    <row r="63" spans="1:14" ht="15.75" x14ac:dyDescent="0.25">
      <c r="A63" s="35" t="s">
        <v>95</v>
      </c>
      <c r="B63" s="56">
        <v>16430</v>
      </c>
      <c r="C63" s="56">
        <v>6071</v>
      </c>
      <c r="D63" s="56">
        <v>2433</v>
      </c>
      <c r="E63" s="56">
        <v>0</v>
      </c>
      <c r="F63" s="56">
        <v>0</v>
      </c>
      <c r="G63" s="56">
        <v>466</v>
      </c>
      <c r="H63" s="56">
        <v>202</v>
      </c>
      <c r="I63" s="56">
        <v>1340</v>
      </c>
      <c r="J63" s="56">
        <v>2253</v>
      </c>
      <c r="K63" s="56">
        <v>1541</v>
      </c>
      <c r="L63" s="56">
        <v>1147</v>
      </c>
      <c r="M63" s="56">
        <v>977</v>
      </c>
      <c r="N63" s="57" t="str">
        <f t="shared" si="3"/>
        <v>correcto</v>
      </c>
    </row>
    <row r="64" spans="1:14" ht="15.75" x14ac:dyDescent="0.25">
      <c r="A64" s="35" t="s">
        <v>96</v>
      </c>
      <c r="B64" s="56">
        <v>8591</v>
      </c>
      <c r="C64" s="56">
        <v>2295</v>
      </c>
      <c r="D64" s="56">
        <v>4365</v>
      </c>
      <c r="E64" s="56">
        <v>0</v>
      </c>
      <c r="F64" s="56">
        <v>0</v>
      </c>
      <c r="G64" s="56">
        <v>29</v>
      </c>
      <c r="H64" s="56">
        <v>24</v>
      </c>
      <c r="I64" s="56">
        <v>45</v>
      </c>
      <c r="J64" s="56">
        <v>563</v>
      </c>
      <c r="K64" s="56">
        <v>675</v>
      </c>
      <c r="L64" s="56">
        <v>262</v>
      </c>
      <c r="M64" s="56">
        <v>333</v>
      </c>
      <c r="N64" s="57" t="str">
        <f t="shared" si="3"/>
        <v>correcto</v>
      </c>
    </row>
    <row r="65" spans="1:14" ht="15.75" x14ac:dyDescent="0.25">
      <c r="A65" s="35" t="s">
        <v>97</v>
      </c>
      <c r="B65" s="56">
        <v>13805</v>
      </c>
      <c r="C65" s="56">
        <v>6366</v>
      </c>
      <c r="D65" s="56">
        <v>2409</v>
      </c>
      <c r="E65" s="56">
        <v>0</v>
      </c>
      <c r="F65" s="56">
        <v>0</v>
      </c>
      <c r="G65" s="56">
        <v>29</v>
      </c>
      <c r="H65" s="56">
        <v>68</v>
      </c>
      <c r="I65" s="56">
        <v>45</v>
      </c>
      <c r="J65" s="56">
        <v>1197</v>
      </c>
      <c r="K65" s="56">
        <v>2481</v>
      </c>
      <c r="L65" s="56">
        <v>583</v>
      </c>
      <c r="M65" s="56">
        <v>627</v>
      </c>
      <c r="N65" s="57" t="str">
        <f t="shared" si="3"/>
        <v>correcto</v>
      </c>
    </row>
    <row r="66" spans="1:14" ht="15.75" x14ac:dyDescent="0.25">
      <c r="A66" s="35" t="s">
        <v>98</v>
      </c>
      <c r="B66" s="56">
        <v>8886</v>
      </c>
      <c r="C66" s="56">
        <v>2592</v>
      </c>
      <c r="D66" s="56">
        <v>2899</v>
      </c>
      <c r="E66" s="56">
        <v>0</v>
      </c>
      <c r="F66" s="56">
        <v>0</v>
      </c>
      <c r="G66" s="56">
        <v>29</v>
      </c>
      <c r="H66" s="56">
        <v>68</v>
      </c>
      <c r="I66" s="56">
        <v>143</v>
      </c>
      <c r="J66" s="56">
        <v>1197</v>
      </c>
      <c r="K66" s="56">
        <v>1058</v>
      </c>
      <c r="L66" s="56">
        <v>449</v>
      </c>
      <c r="M66" s="56">
        <v>451</v>
      </c>
      <c r="N66" s="57" t="str">
        <f t="shared" si="3"/>
        <v>correcto</v>
      </c>
    </row>
    <row r="67" spans="1:14" ht="15.75" x14ac:dyDescent="0.25">
      <c r="A67" s="35" t="s">
        <v>99</v>
      </c>
      <c r="B67" s="56">
        <v>4703</v>
      </c>
      <c r="C67" s="56">
        <v>562</v>
      </c>
      <c r="D67" s="56">
        <v>3398</v>
      </c>
      <c r="E67" s="56">
        <v>0</v>
      </c>
      <c r="F67" s="56">
        <v>0</v>
      </c>
      <c r="G67" s="56">
        <v>29</v>
      </c>
      <c r="H67" s="56">
        <v>17</v>
      </c>
      <c r="I67" s="56">
        <v>0</v>
      </c>
      <c r="J67" s="56">
        <v>211</v>
      </c>
      <c r="K67" s="56">
        <v>224</v>
      </c>
      <c r="L67" s="56">
        <v>120</v>
      </c>
      <c r="M67" s="56">
        <v>142</v>
      </c>
      <c r="N67" s="57" t="str">
        <f t="shared" si="3"/>
        <v>correcto</v>
      </c>
    </row>
    <row r="68" spans="1:14" ht="15.75" x14ac:dyDescent="0.25">
      <c r="A68" s="35" t="s">
        <v>100</v>
      </c>
      <c r="B68" s="56">
        <v>13275</v>
      </c>
      <c r="C68" s="56">
        <v>2744</v>
      </c>
      <c r="D68" s="56">
        <v>7764</v>
      </c>
      <c r="E68" s="56">
        <v>0</v>
      </c>
      <c r="F68" s="56">
        <v>0</v>
      </c>
      <c r="G68" s="56">
        <v>29</v>
      </c>
      <c r="H68" s="56">
        <v>34</v>
      </c>
      <c r="I68" s="56">
        <v>18</v>
      </c>
      <c r="J68" s="56">
        <v>915</v>
      </c>
      <c r="K68" s="56">
        <v>869</v>
      </c>
      <c r="L68" s="56">
        <v>372</v>
      </c>
      <c r="M68" s="56">
        <v>530</v>
      </c>
      <c r="N68" s="57" t="str">
        <f t="shared" si="3"/>
        <v>correcto</v>
      </c>
    </row>
    <row r="69" spans="1:14" ht="15.75" x14ac:dyDescent="0.25">
      <c r="A69" s="35" t="s">
        <v>101</v>
      </c>
      <c r="B69" s="56">
        <v>4433</v>
      </c>
      <c r="C69" s="56">
        <v>307</v>
      </c>
      <c r="D69" s="56">
        <v>2503</v>
      </c>
      <c r="E69" s="56">
        <v>0</v>
      </c>
      <c r="F69" s="56">
        <v>0</v>
      </c>
      <c r="G69" s="56">
        <v>29</v>
      </c>
      <c r="H69" s="56">
        <v>45</v>
      </c>
      <c r="I69" s="56">
        <v>71</v>
      </c>
      <c r="J69" s="56">
        <v>493</v>
      </c>
      <c r="K69" s="56">
        <v>471</v>
      </c>
      <c r="L69" s="56">
        <v>246</v>
      </c>
      <c r="M69" s="56">
        <v>268</v>
      </c>
      <c r="N69" s="57" t="str">
        <f t="shared" si="3"/>
        <v>correcto</v>
      </c>
    </row>
    <row r="70" spans="1:14" ht="15.75" x14ac:dyDescent="0.25">
      <c r="A70" s="35" t="s">
        <v>102</v>
      </c>
      <c r="B70" s="56">
        <v>12426</v>
      </c>
      <c r="C70" s="56">
        <v>253</v>
      </c>
      <c r="D70" s="56">
        <v>2971</v>
      </c>
      <c r="E70" s="56">
        <v>4</v>
      </c>
      <c r="F70" s="56">
        <v>0</v>
      </c>
      <c r="G70" s="56">
        <v>29</v>
      </c>
      <c r="H70" s="56">
        <v>180</v>
      </c>
      <c r="I70" s="56">
        <v>2240</v>
      </c>
      <c r="J70" s="56">
        <v>4154</v>
      </c>
      <c r="K70" s="56">
        <v>779</v>
      </c>
      <c r="L70" s="56">
        <v>1202</v>
      </c>
      <c r="M70" s="56">
        <v>614</v>
      </c>
      <c r="N70" s="57" t="str">
        <f t="shared" si="3"/>
        <v>correcto</v>
      </c>
    </row>
    <row r="71" spans="1:14" ht="15.75" x14ac:dyDescent="0.25">
      <c r="A71" s="35" t="s">
        <v>103</v>
      </c>
      <c r="B71" s="56">
        <v>15282</v>
      </c>
      <c r="C71" s="56">
        <v>911</v>
      </c>
      <c r="D71" s="56">
        <v>4417</v>
      </c>
      <c r="E71" s="56">
        <v>0</v>
      </c>
      <c r="F71" s="56">
        <v>3</v>
      </c>
      <c r="G71" s="56">
        <v>29</v>
      </c>
      <c r="H71" s="56">
        <v>318</v>
      </c>
      <c r="I71" s="56">
        <v>1571</v>
      </c>
      <c r="J71" s="56">
        <v>4084</v>
      </c>
      <c r="K71" s="56">
        <v>2015</v>
      </c>
      <c r="L71" s="56">
        <v>1040</v>
      </c>
      <c r="M71" s="56">
        <v>894</v>
      </c>
      <c r="N71" s="57" t="str">
        <f t="shared" si="3"/>
        <v>correcto</v>
      </c>
    </row>
    <row r="72" spans="1:14" ht="15.75" x14ac:dyDescent="0.25">
      <c r="A72" s="35" t="s">
        <v>104</v>
      </c>
      <c r="B72" s="56">
        <v>6106</v>
      </c>
      <c r="C72" s="56">
        <v>683</v>
      </c>
      <c r="D72" s="56">
        <v>2864</v>
      </c>
      <c r="E72" s="56">
        <v>0</v>
      </c>
      <c r="F72" s="56">
        <v>0</v>
      </c>
      <c r="G72" s="56">
        <v>729</v>
      </c>
      <c r="H72" s="56">
        <v>50</v>
      </c>
      <c r="I72" s="56">
        <v>0</v>
      </c>
      <c r="J72" s="56">
        <v>634</v>
      </c>
      <c r="K72" s="56">
        <v>543</v>
      </c>
      <c r="L72" s="56">
        <v>277</v>
      </c>
      <c r="M72" s="56">
        <v>326</v>
      </c>
      <c r="N72" s="57" t="str">
        <f t="shared" si="3"/>
        <v>correcto</v>
      </c>
    </row>
    <row r="73" spans="1:14" ht="15.75" x14ac:dyDescent="0.25">
      <c r="A73" s="35" t="s">
        <v>105</v>
      </c>
      <c r="B73" s="56">
        <v>20299</v>
      </c>
      <c r="C73" s="56">
        <v>3940</v>
      </c>
      <c r="D73" s="56">
        <v>9234</v>
      </c>
      <c r="E73" s="56">
        <v>0</v>
      </c>
      <c r="F73" s="56">
        <v>0</v>
      </c>
      <c r="G73" s="56">
        <v>2565</v>
      </c>
      <c r="H73" s="56">
        <v>68</v>
      </c>
      <c r="I73" s="56">
        <v>71</v>
      </c>
      <c r="J73" s="56">
        <v>1549</v>
      </c>
      <c r="K73" s="56">
        <v>1723</v>
      </c>
      <c r="L73" s="65">
        <f>300+303</f>
        <v>603</v>
      </c>
      <c r="M73" s="56">
        <v>546</v>
      </c>
      <c r="N73" s="57" t="str">
        <f t="shared" si="3"/>
        <v>correcto</v>
      </c>
    </row>
    <row r="74" spans="1:14" ht="15.75" x14ac:dyDescent="0.25">
      <c r="A74" s="35" t="s">
        <v>106</v>
      </c>
      <c r="B74" s="56">
        <v>205861</v>
      </c>
      <c r="C74" s="56">
        <v>5759</v>
      </c>
      <c r="D74" s="56">
        <v>2865</v>
      </c>
      <c r="E74" s="56">
        <v>25286</v>
      </c>
      <c r="F74" s="56">
        <v>1328</v>
      </c>
      <c r="G74" s="56">
        <v>45066</v>
      </c>
      <c r="H74" s="56">
        <v>6209</v>
      </c>
      <c r="I74" s="56">
        <v>8457</v>
      </c>
      <c r="J74" s="56">
        <v>48160</v>
      </c>
      <c r="K74" s="56">
        <v>32699</v>
      </c>
      <c r="L74" s="56">
        <v>13302</v>
      </c>
      <c r="M74" s="56">
        <v>16730</v>
      </c>
      <c r="N74" s="57" t="str">
        <f t="shared" ref="N74:N130" si="4">+IF(+SUM(C74:M74)=B74,"correcto","ERROR")</f>
        <v>correcto</v>
      </c>
    </row>
    <row r="75" spans="1:14" ht="15.75" x14ac:dyDescent="0.25">
      <c r="A75" s="35" t="s">
        <v>107</v>
      </c>
      <c r="B75" s="56">
        <v>25678</v>
      </c>
      <c r="C75" s="56">
        <v>485</v>
      </c>
      <c r="D75" s="56">
        <v>1156</v>
      </c>
      <c r="E75" s="56">
        <v>0</v>
      </c>
      <c r="F75" s="56">
        <v>0</v>
      </c>
      <c r="G75" s="56">
        <v>16120</v>
      </c>
      <c r="H75" s="56">
        <v>237</v>
      </c>
      <c r="I75" s="56">
        <v>152</v>
      </c>
      <c r="J75" s="56">
        <v>1619</v>
      </c>
      <c r="K75" s="56">
        <v>1362</v>
      </c>
      <c r="L75" s="56">
        <v>630</v>
      </c>
      <c r="M75" s="56">
        <v>3917</v>
      </c>
      <c r="N75" s="57" t="str">
        <f t="shared" si="4"/>
        <v>correcto</v>
      </c>
    </row>
    <row r="76" spans="1:14" ht="15.75" x14ac:dyDescent="0.25">
      <c r="A76" s="35" t="s">
        <v>108</v>
      </c>
      <c r="B76" s="56">
        <v>12151</v>
      </c>
      <c r="C76" s="56">
        <v>2982</v>
      </c>
      <c r="D76" s="56">
        <v>4199</v>
      </c>
      <c r="E76" s="56">
        <v>0</v>
      </c>
      <c r="F76" s="56">
        <v>0</v>
      </c>
      <c r="G76" s="56">
        <v>29</v>
      </c>
      <c r="H76" s="56">
        <v>83</v>
      </c>
      <c r="I76" s="56">
        <v>45</v>
      </c>
      <c r="J76" s="56">
        <v>1619</v>
      </c>
      <c r="K76" s="56">
        <v>1890</v>
      </c>
      <c r="L76" s="56">
        <v>517</v>
      </c>
      <c r="M76" s="56">
        <v>787</v>
      </c>
      <c r="N76" s="57" t="str">
        <f t="shared" si="4"/>
        <v>correcto</v>
      </c>
    </row>
    <row r="77" spans="1:14" ht="15.75" x14ac:dyDescent="0.25">
      <c r="A77" s="35" t="s">
        <v>109</v>
      </c>
      <c r="B77" s="56">
        <v>32606</v>
      </c>
      <c r="C77" s="56">
        <v>9433</v>
      </c>
      <c r="D77" s="56">
        <v>13481</v>
      </c>
      <c r="E77" s="56">
        <v>0</v>
      </c>
      <c r="F77" s="56">
        <v>0</v>
      </c>
      <c r="G77" s="56">
        <v>2478</v>
      </c>
      <c r="H77" s="56">
        <v>134</v>
      </c>
      <c r="I77" s="56">
        <v>27</v>
      </c>
      <c r="J77" s="56">
        <v>2323</v>
      </c>
      <c r="K77" s="56">
        <v>2827</v>
      </c>
      <c r="L77" s="56">
        <v>805</v>
      </c>
      <c r="M77" s="56">
        <v>1098</v>
      </c>
      <c r="N77" s="57" t="str">
        <f t="shared" si="4"/>
        <v>correcto</v>
      </c>
    </row>
    <row r="78" spans="1:14" ht="15.75" x14ac:dyDescent="0.25">
      <c r="A78" s="35" t="s">
        <v>110</v>
      </c>
      <c r="B78" s="56">
        <v>11603</v>
      </c>
      <c r="C78" s="56">
        <v>2684</v>
      </c>
      <c r="D78" s="56">
        <v>4966</v>
      </c>
      <c r="E78" s="56">
        <v>0</v>
      </c>
      <c r="F78" s="56">
        <v>0</v>
      </c>
      <c r="G78" s="56">
        <v>29</v>
      </c>
      <c r="H78" s="56">
        <v>85</v>
      </c>
      <c r="I78" s="56">
        <v>89</v>
      </c>
      <c r="J78" s="56">
        <v>1127</v>
      </c>
      <c r="K78" s="56">
        <v>1428</v>
      </c>
      <c r="L78" s="56">
        <v>492</v>
      </c>
      <c r="M78" s="56">
        <v>703</v>
      </c>
      <c r="N78" s="57" t="str">
        <f t="shared" si="4"/>
        <v>correcto</v>
      </c>
    </row>
    <row r="79" spans="1:14" ht="15.75" x14ac:dyDescent="0.25">
      <c r="A79" s="35" t="s">
        <v>111</v>
      </c>
      <c r="B79" s="56">
        <v>13981</v>
      </c>
      <c r="C79" s="56">
        <v>3473</v>
      </c>
      <c r="D79" s="56">
        <v>7142</v>
      </c>
      <c r="E79" s="56">
        <v>0</v>
      </c>
      <c r="F79" s="56">
        <v>0</v>
      </c>
      <c r="G79" s="56">
        <v>29</v>
      </c>
      <c r="H79" s="56">
        <v>34</v>
      </c>
      <c r="I79" s="56">
        <v>36</v>
      </c>
      <c r="J79" s="56">
        <v>1127</v>
      </c>
      <c r="K79" s="56">
        <v>1394</v>
      </c>
      <c r="L79" s="56">
        <v>389</v>
      </c>
      <c r="M79" s="56">
        <v>357</v>
      </c>
      <c r="N79" s="57" t="str">
        <f t="shared" si="4"/>
        <v>correcto</v>
      </c>
    </row>
    <row r="80" spans="1:14" ht="15.75" x14ac:dyDescent="0.25">
      <c r="A80" s="35" t="s">
        <v>112</v>
      </c>
      <c r="B80" s="56">
        <v>8506</v>
      </c>
      <c r="C80" s="56">
        <v>3116</v>
      </c>
      <c r="D80" s="56">
        <v>2695</v>
      </c>
      <c r="E80" s="56">
        <v>0</v>
      </c>
      <c r="F80" s="56">
        <v>0</v>
      </c>
      <c r="G80" s="56">
        <v>408</v>
      </c>
      <c r="H80" s="56">
        <v>68</v>
      </c>
      <c r="I80" s="56">
        <v>71</v>
      </c>
      <c r="J80" s="56">
        <v>704</v>
      </c>
      <c r="K80" s="56">
        <v>729</v>
      </c>
      <c r="L80" s="56">
        <v>456</v>
      </c>
      <c r="M80" s="56">
        <v>259</v>
      </c>
      <c r="N80" s="57" t="str">
        <f t="shared" si="4"/>
        <v>correcto</v>
      </c>
    </row>
    <row r="81" spans="1:14" ht="15.75" x14ac:dyDescent="0.25">
      <c r="A81" s="35" t="s">
        <v>113</v>
      </c>
      <c r="B81" s="56">
        <v>33323</v>
      </c>
      <c r="C81" s="56">
        <v>2050</v>
      </c>
      <c r="D81" s="56">
        <v>8318</v>
      </c>
      <c r="E81" s="56">
        <v>0</v>
      </c>
      <c r="F81" s="56">
        <v>1384</v>
      </c>
      <c r="G81" s="56">
        <v>13759</v>
      </c>
      <c r="H81" s="56">
        <v>125</v>
      </c>
      <c r="I81" s="56">
        <v>152</v>
      </c>
      <c r="J81" s="56">
        <v>1690</v>
      </c>
      <c r="K81" s="56">
        <v>4647</v>
      </c>
      <c r="L81" s="56">
        <v>593</v>
      </c>
      <c r="M81" s="56">
        <v>605</v>
      </c>
      <c r="N81" s="57" t="str">
        <f t="shared" si="4"/>
        <v>correcto</v>
      </c>
    </row>
    <row r="82" spans="1:14" ht="15.75" x14ac:dyDescent="0.25">
      <c r="A82" s="35" t="s">
        <v>114</v>
      </c>
      <c r="B82" s="56">
        <v>35934</v>
      </c>
      <c r="C82" s="56">
        <v>5876</v>
      </c>
      <c r="D82" s="56">
        <v>4459</v>
      </c>
      <c r="E82" s="56">
        <v>0</v>
      </c>
      <c r="F82" s="56">
        <v>0</v>
      </c>
      <c r="G82" s="56">
        <v>7317</v>
      </c>
      <c r="H82" s="56">
        <v>641</v>
      </c>
      <c r="I82" s="56">
        <v>411</v>
      </c>
      <c r="J82" s="56">
        <v>6900</v>
      </c>
      <c r="K82" s="56">
        <v>4688</v>
      </c>
      <c r="L82" s="56">
        <v>2327</v>
      </c>
      <c r="M82" s="56">
        <v>3315</v>
      </c>
      <c r="N82" s="57" t="str">
        <f t="shared" si="4"/>
        <v>correcto</v>
      </c>
    </row>
    <row r="83" spans="1:14" ht="15.75" x14ac:dyDescent="0.25">
      <c r="A83" s="35" t="s">
        <v>115</v>
      </c>
      <c r="B83" s="56">
        <v>207996</v>
      </c>
      <c r="C83" s="56">
        <v>4257</v>
      </c>
      <c r="D83" s="56">
        <v>1725</v>
      </c>
      <c r="E83" s="56">
        <v>0</v>
      </c>
      <c r="F83" s="56">
        <v>86</v>
      </c>
      <c r="G83" s="56">
        <v>59086</v>
      </c>
      <c r="H83" s="56">
        <v>4969</v>
      </c>
      <c r="I83" s="56">
        <v>1286</v>
      </c>
      <c r="J83" s="56">
        <v>34851</v>
      </c>
      <c r="K83" s="56">
        <v>36820</v>
      </c>
      <c r="L83" s="56">
        <v>15105</v>
      </c>
      <c r="M83" s="56">
        <v>49811</v>
      </c>
      <c r="N83" s="57" t="str">
        <f t="shared" si="4"/>
        <v>correcto</v>
      </c>
    </row>
    <row r="84" spans="1:14" ht="15.75" x14ac:dyDescent="0.25">
      <c r="A84" s="35" t="s">
        <v>116</v>
      </c>
      <c r="B84" s="56">
        <v>9961</v>
      </c>
      <c r="C84" s="56">
        <v>1087</v>
      </c>
      <c r="D84" s="56">
        <v>5913</v>
      </c>
      <c r="E84" s="56">
        <v>0</v>
      </c>
      <c r="F84" s="56">
        <v>0</v>
      </c>
      <c r="G84" s="56">
        <v>29</v>
      </c>
      <c r="H84" s="56">
        <v>57</v>
      </c>
      <c r="I84" s="56">
        <v>62</v>
      </c>
      <c r="J84" s="56">
        <v>986</v>
      </c>
      <c r="K84" s="56">
        <v>1014</v>
      </c>
      <c r="L84" s="56">
        <v>349</v>
      </c>
      <c r="M84" s="56">
        <v>464</v>
      </c>
      <c r="N84" s="57" t="str">
        <f t="shared" si="4"/>
        <v>correcto</v>
      </c>
    </row>
    <row r="85" spans="1:14" ht="15.75" x14ac:dyDescent="0.25">
      <c r="A85" s="35" t="s">
        <v>117</v>
      </c>
      <c r="B85" s="56">
        <v>12809</v>
      </c>
      <c r="C85" s="56">
        <v>1480</v>
      </c>
      <c r="D85" s="56">
        <v>4595</v>
      </c>
      <c r="E85" s="56">
        <v>0</v>
      </c>
      <c r="F85" s="56">
        <v>0</v>
      </c>
      <c r="G85" s="56">
        <v>1312</v>
      </c>
      <c r="H85" s="56">
        <v>117</v>
      </c>
      <c r="I85" s="56">
        <v>45</v>
      </c>
      <c r="J85" s="56">
        <v>1971</v>
      </c>
      <c r="K85" s="56">
        <v>1810</v>
      </c>
      <c r="L85" s="56">
        <v>645</v>
      </c>
      <c r="M85" s="56">
        <v>834</v>
      </c>
      <c r="N85" s="57" t="str">
        <f t="shared" si="4"/>
        <v>correcto</v>
      </c>
    </row>
    <row r="86" spans="1:14" ht="15.75" x14ac:dyDescent="0.25">
      <c r="A86" s="35" t="s">
        <v>118</v>
      </c>
      <c r="B86" s="56">
        <v>12372</v>
      </c>
      <c r="C86" s="56">
        <v>2125</v>
      </c>
      <c r="D86" s="56">
        <v>5235</v>
      </c>
      <c r="E86" s="56">
        <v>0</v>
      </c>
      <c r="F86" s="56">
        <v>0</v>
      </c>
      <c r="G86" s="56">
        <v>291</v>
      </c>
      <c r="H86" s="56">
        <v>68</v>
      </c>
      <c r="I86" s="56">
        <v>54</v>
      </c>
      <c r="J86" s="56">
        <v>1479</v>
      </c>
      <c r="K86" s="56">
        <v>1970</v>
      </c>
      <c r="L86" s="56">
        <v>551</v>
      </c>
      <c r="M86" s="56">
        <v>599</v>
      </c>
      <c r="N86" s="57" t="str">
        <f t="shared" si="4"/>
        <v>correcto</v>
      </c>
    </row>
    <row r="87" spans="1:14" ht="15.75" x14ac:dyDescent="0.25">
      <c r="A87" s="35" t="s">
        <v>119</v>
      </c>
      <c r="B87" s="56">
        <v>29689</v>
      </c>
      <c r="C87" s="56">
        <v>4956</v>
      </c>
      <c r="D87" s="56">
        <v>12110</v>
      </c>
      <c r="E87" s="56">
        <v>0</v>
      </c>
      <c r="F87" s="56">
        <v>0</v>
      </c>
      <c r="G87" s="56">
        <v>2740</v>
      </c>
      <c r="H87" s="56">
        <v>171</v>
      </c>
      <c r="I87" s="56">
        <v>170</v>
      </c>
      <c r="J87" s="56">
        <v>3098</v>
      </c>
      <c r="K87" s="56">
        <v>3762</v>
      </c>
      <c r="L87" s="56">
        <v>1283</v>
      </c>
      <c r="M87" s="56">
        <v>1399</v>
      </c>
      <c r="N87" s="57" t="str">
        <f t="shared" si="4"/>
        <v>correcto</v>
      </c>
    </row>
    <row r="88" spans="1:14" ht="15.75" x14ac:dyDescent="0.25">
      <c r="A88" s="35" t="s">
        <v>120</v>
      </c>
      <c r="B88" s="56">
        <v>28465</v>
      </c>
      <c r="C88" s="56">
        <v>9076</v>
      </c>
      <c r="D88" s="56">
        <v>6499</v>
      </c>
      <c r="E88" s="56">
        <v>2221</v>
      </c>
      <c r="F88" s="56">
        <v>132</v>
      </c>
      <c r="G88" s="56">
        <v>3789</v>
      </c>
      <c r="H88" s="56">
        <v>68</v>
      </c>
      <c r="I88" s="56">
        <v>446</v>
      </c>
      <c r="J88" s="56">
        <v>2042</v>
      </c>
      <c r="K88" s="56">
        <v>2835</v>
      </c>
      <c r="L88" s="56">
        <v>735</v>
      </c>
      <c r="M88" s="56">
        <v>622</v>
      </c>
      <c r="N88" s="57" t="str">
        <f t="shared" si="4"/>
        <v>correcto</v>
      </c>
    </row>
    <row r="89" spans="1:14" ht="15.75" x14ac:dyDescent="0.25">
      <c r="A89" s="35" t="s">
        <v>121</v>
      </c>
      <c r="B89" s="56">
        <v>16712</v>
      </c>
      <c r="C89" s="56">
        <v>1654</v>
      </c>
      <c r="D89" s="56">
        <v>5171</v>
      </c>
      <c r="E89" s="56">
        <v>0</v>
      </c>
      <c r="F89" s="56">
        <v>0</v>
      </c>
      <c r="G89" s="56">
        <v>3440</v>
      </c>
      <c r="H89" s="56">
        <v>186</v>
      </c>
      <c r="I89" s="56">
        <v>161</v>
      </c>
      <c r="J89" s="56">
        <v>2394</v>
      </c>
      <c r="K89" s="65">
        <f>1000+932</f>
        <v>1932</v>
      </c>
      <c r="L89" s="56">
        <v>808</v>
      </c>
      <c r="M89" s="56">
        <v>966</v>
      </c>
      <c r="N89" s="57" t="str">
        <f t="shared" si="4"/>
        <v>correcto</v>
      </c>
    </row>
    <row r="90" spans="1:14" ht="15.75" x14ac:dyDescent="0.25">
      <c r="A90" s="35" t="s">
        <v>122</v>
      </c>
      <c r="B90" s="56">
        <v>38644</v>
      </c>
      <c r="C90" s="56">
        <v>1103</v>
      </c>
      <c r="D90" s="56">
        <v>2632</v>
      </c>
      <c r="E90" s="56">
        <v>0</v>
      </c>
      <c r="F90" s="56">
        <v>5</v>
      </c>
      <c r="G90" s="56">
        <v>21834</v>
      </c>
      <c r="H90" s="56">
        <v>815</v>
      </c>
      <c r="I90" s="56">
        <v>616</v>
      </c>
      <c r="J90" s="56">
        <v>5492</v>
      </c>
      <c r="K90" s="56">
        <v>2931</v>
      </c>
      <c r="L90" s="56">
        <v>1421</v>
      </c>
      <c r="M90" s="56">
        <v>1795</v>
      </c>
      <c r="N90" s="57" t="str">
        <f t="shared" si="4"/>
        <v>correcto</v>
      </c>
    </row>
    <row r="91" spans="1:14" ht="15.75" x14ac:dyDescent="0.25">
      <c r="A91" s="35" t="s">
        <v>123</v>
      </c>
      <c r="B91" s="56">
        <v>22160</v>
      </c>
      <c r="C91" s="56">
        <v>1272</v>
      </c>
      <c r="D91" s="56">
        <v>6010</v>
      </c>
      <c r="E91" s="56">
        <v>0</v>
      </c>
      <c r="F91" s="56">
        <v>101</v>
      </c>
      <c r="G91" s="56">
        <v>10202</v>
      </c>
      <c r="H91" s="56">
        <v>129</v>
      </c>
      <c r="I91" s="56">
        <v>54</v>
      </c>
      <c r="J91" s="56">
        <v>1197</v>
      </c>
      <c r="K91" s="56">
        <v>2014</v>
      </c>
      <c r="L91" s="56">
        <v>545</v>
      </c>
      <c r="M91" s="56">
        <v>636</v>
      </c>
      <c r="N91" s="57" t="str">
        <f t="shared" si="4"/>
        <v>correcto</v>
      </c>
    </row>
    <row r="92" spans="1:14" ht="15.75" x14ac:dyDescent="0.25">
      <c r="A92" s="35" t="s">
        <v>124</v>
      </c>
      <c r="B92" s="56">
        <v>7602</v>
      </c>
      <c r="C92" s="56">
        <v>1110</v>
      </c>
      <c r="D92" s="56">
        <v>3743</v>
      </c>
      <c r="E92" s="56">
        <v>0</v>
      </c>
      <c r="F92" s="56">
        <v>0</v>
      </c>
      <c r="G92" s="56">
        <v>29</v>
      </c>
      <c r="H92" s="56">
        <v>88</v>
      </c>
      <c r="I92" s="56">
        <v>54</v>
      </c>
      <c r="J92" s="56">
        <v>1056</v>
      </c>
      <c r="K92" s="56">
        <v>734</v>
      </c>
      <c r="L92" s="56">
        <v>334</v>
      </c>
      <c r="M92" s="56">
        <v>454</v>
      </c>
      <c r="N92" s="57" t="str">
        <f t="shared" si="4"/>
        <v>correcto</v>
      </c>
    </row>
    <row r="93" spans="1:14" ht="15.75" x14ac:dyDescent="0.25">
      <c r="A93" s="35" t="s">
        <v>125</v>
      </c>
      <c r="B93" s="56">
        <v>5421</v>
      </c>
      <c r="C93" s="56">
        <v>253</v>
      </c>
      <c r="D93" s="56">
        <v>2779</v>
      </c>
      <c r="E93" s="56">
        <v>0</v>
      </c>
      <c r="F93" s="56">
        <v>0</v>
      </c>
      <c r="G93" s="56">
        <v>58</v>
      </c>
      <c r="H93" s="56">
        <v>79</v>
      </c>
      <c r="I93" s="56">
        <v>196</v>
      </c>
      <c r="J93" s="56">
        <v>915</v>
      </c>
      <c r="K93" s="56">
        <v>399</v>
      </c>
      <c r="L93" s="56">
        <v>408</v>
      </c>
      <c r="M93" s="56">
        <v>334</v>
      </c>
      <c r="N93" s="57" t="str">
        <f t="shared" si="4"/>
        <v>correcto</v>
      </c>
    </row>
    <row r="94" spans="1:14" ht="15.75" x14ac:dyDescent="0.25">
      <c r="A94" s="35" t="s">
        <v>126</v>
      </c>
      <c r="B94" s="56">
        <v>10963</v>
      </c>
      <c r="C94" s="56">
        <v>927</v>
      </c>
      <c r="D94" s="56">
        <v>4755</v>
      </c>
      <c r="E94" s="56">
        <v>0</v>
      </c>
      <c r="F94" s="56">
        <v>0</v>
      </c>
      <c r="G94" s="56">
        <v>2419</v>
      </c>
      <c r="H94" s="56">
        <v>45</v>
      </c>
      <c r="I94" s="56">
        <v>259</v>
      </c>
      <c r="J94" s="56">
        <v>915</v>
      </c>
      <c r="K94" s="56">
        <v>983</v>
      </c>
      <c r="L94" s="56">
        <v>323</v>
      </c>
      <c r="M94" s="56">
        <v>337</v>
      </c>
      <c r="N94" s="57" t="str">
        <f t="shared" si="4"/>
        <v>correcto</v>
      </c>
    </row>
    <row r="95" spans="1:14" ht="15.75" x14ac:dyDescent="0.25">
      <c r="A95" s="35" t="s">
        <v>127</v>
      </c>
      <c r="B95" s="56">
        <v>31383</v>
      </c>
      <c r="C95" s="56">
        <v>3121</v>
      </c>
      <c r="D95" s="56">
        <v>3400</v>
      </c>
      <c r="E95" s="56">
        <v>0</v>
      </c>
      <c r="F95" s="56">
        <v>0</v>
      </c>
      <c r="G95" s="56">
        <v>14429</v>
      </c>
      <c r="H95" s="56">
        <v>465</v>
      </c>
      <c r="I95" s="56">
        <v>45</v>
      </c>
      <c r="J95" s="56">
        <v>3591</v>
      </c>
      <c r="K95" s="56">
        <v>2652</v>
      </c>
      <c r="L95" s="56">
        <v>1326</v>
      </c>
      <c r="M95" s="56">
        <v>2354</v>
      </c>
      <c r="N95" s="57" t="str">
        <f t="shared" si="4"/>
        <v>correcto</v>
      </c>
    </row>
    <row r="96" spans="1:14" ht="15.75" x14ac:dyDescent="0.25">
      <c r="A96" s="35" t="s">
        <v>128</v>
      </c>
      <c r="B96" s="56">
        <v>9165</v>
      </c>
      <c r="C96" s="56">
        <v>1028</v>
      </c>
      <c r="D96" s="56">
        <v>4221</v>
      </c>
      <c r="E96" s="56">
        <v>0</v>
      </c>
      <c r="F96" s="56">
        <v>0</v>
      </c>
      <c r="G96" s="56">
        <v>991</v>
      </c>
      <c r="H96" s="56">
        <v>99</v>
      </c>
      <c r="I96" s="56">
        <v>89</v>
      </c>
      <c r="J96" s="56">
        <v>1056</v>
      </c>
      <c r="K96" s="56">
        <v>887</v>
      </c>
      <c r="L96" s="56">
        <v>382</v>
      </c>
      <c r="M96" s="56">
        <v>412</v>
      </c>
      <c r="N96" s="57" t="str">
        <f t="shared" si="4"/>
        <v>correcto</v>
      </c>
    </row>
    <row r="97" spans="1:14" ht="15.75" x14ac:dyDescent="0.25">
      <c r="A97" s="35" t="s">
        <v>129</v>
      </c>
      <c r="B97" s="56">
        <v>9492</v>
      </c>
      <c r="C97" s="56">
        <v>653</v>
      </c>
      <c r="D97" s="56">
        <v>4564</v>
      </c>
      <c r="E97" s="56">
        <v>0</v>
      </c>
      <c r="F97" s="56">
        <v>0</v>
      </c>
      <c r="G97" s="56">
        <v>1721</v>
      </c>
      <c r="H97" s="56">
        <v>68</v>
      </c>
      <c r="I97" s="56">
        <v>18</v>
      </c>
      <c r="J97" s="56">
        <v>915</v>
      </c>
      <c r="K97" s="56">
        <v>801</v>
      </c>
      <c r="L97" s="56">
        <v>389</v>
      </c>
      <c r="M97" s="56">
        <v>363</v>
      </c>
      <c r="N97" s="57" t="str">
        <f t="shared" si="4"/>
        <v>correcto</v>
      </c>
    </row>
    <row r="98" spans="1:14" ht="15.75" x14ac:dyDescent="0.25">
      <c r="A98" s="35" t="s">
        <v>130</v>
      </c>
      <c r="B98" s="56">
        <v>36158</v>
      </c>
      <c r="C98" s="56">
        <v>6757</v>
      </c>
      <c r="D98" s="56">
        <v>5078</v>
      </c>
      <c r="E98" s="56">
        <v>0</v>
      </c>
      <c r="F98" s="56">
        <v>170</v>
      </c>
      <c r="G98" s="56">
        <v>583</v>
      </c>
      <c r="H98" s="56">
        <v>655</v>
      </c>
      <c r="I98" s="56">
        <v>1259</v>
      </c>
      <c r="J98" s="56">
        <v>6900</v>
      </c>
      <c r="K98" s="56">
        <v>6864</v>
      </c>
      <c r="L98" s="56">
        <v>2038</v>
      </c>
      <c r="M98" s="56">
        <v>5854</v>
      </c>
      <c r="N98" s="57" t="str">
        <f t="shared" si="4"/>
        <v>correcto</v>
      </c>
    </row>
    <row r="99" spans="1:14" ht="15.75" x14ac:dyDescent="0.25">
      <c r="A99" s="35" t="s">
        <v>131</v>
      </c>
      <c r="B99" s="56">
        <v>27405</v>
      </c>
      <c r="C99" s="56">
        <v>5353</v>
      </c>
      <c r="D99" s="56">
        <v>8841</v>
      </c>
      <c r="E99" s="56">
        <v>0</v>
      </c>
      <c r="F99" s="56">
        <v>0</v>
      </c>
      <c r="G99" s="56">
        <v>2857</v>
      </c>
      <c r="H99" s="56">
        <v>249</v>
      </c>
      <c r="I99" s="56">
        <v>107</v>
      </c>
      <c r="J99" s="56">
        <v>3380</v>
      </c>
      <c r="K99" s="56">
        <v>3991</v>
      </c>
      <c r="L99" s="56">
        <v>1302</v>
      </c>
      <c r="M99" s="56">
        <v>1325</v>
      </c>
      <c r="N99" s="57" t="str">
        <f t="shared" si="4"/>
        <v>correcto</v>
      </c>
    </row>
    <row r="100" spans="1:14" ht="15.75" x14ac:dyDescent="0.25">
      <c r="A100" s="35" t="s">
        <v>132</v>
      </c>
      <c r="B100" s="56">
        <v>104069</v>
      </c>
      <c r="C100" s="56">
        <v>2434</v>
      </c>
      <c r="D100" s="56">
        <v>12210</v>
      </c>
      <c r="E100" s="56">
        <v>1</v>
      </c>
      <c r="F100" s="56">
        <v>11075</v>
      </c>
      <c r="G100" s="56">
        <v>47018</v>
      </c>
      <c r="H100" s="56">
        <v>5173</v>
      </c>
      <c r="I100" s="56">
        <v>473</v>
      </c>
      <c r="J100" s="56">
        <v>8731</v>
      </c>
      <c r="K100" s="56">
        <v>11795</v>
      </c>
      <c r="L100" s="56">
        <v>2288</v>
      </c>
      <c r="M100" s="56">
        <v>2871</v>
      </c>
      <c r="N100" s="57" t="str">
        <f t="shared" si="4"/>
        <v>correcto</v>
      </c>
    </row>
    <row r="101" spans="1:14" ht="15.75" x14ac:dyDescent="0.25">
      <c r="A101" s="35" t="s">
        <v>133</v>
      </c>
      <c r="B101" s="56">
        <v>16212</v>
      </c>
      <c r="C101" s="56">
        <v>4910</v>
      </c>
      <c r="D101" s="56">
        <v>5612</v>
      </c>
      <c r="E101" s="56">
        <v>0</v>
      </c>
      <c r="F101" s="56">
        <v>349</v>
      </c>
      <c r="G101" s="56">
        <v>29</v>
      </c>
      <c r="H101" s="56">
        <v>95</v>
      </c>
      <c r="I101" s="56">
        <v>196</v>
      </c>
      <c r="J101" s="56">
        <v>2042</v>
      </c>
      <c r="K101" s="56">
        <v>1744</v>
      </c>
      <c r="L101" s="56">
        <v>544</v>
      </c>
      <c r="M101" s="56">
        <v>691</v>
      </c>
      <c r="N101" s="57" t="str">
        <f t="shared" si="4"/>
        <v>correcto</v>
      </c>
    </row>
    <row r="102" spans="1:14" ht="15.75" x14ac:dyDescent="0.25">
      <c r="A102" s="35" t="s">
        <v>134</v>
      </c>
      <c r="B102" s="56">
        <v>27198</v>
      </c>
      <c r="C102" s="56">
        <v>8244</v>
      </c>
      <c r="D102" s="56">
        <v>8812</v>
      </c>
      <c r="E102" s="56">
        <v>0</v>
      </c>
      <c r="F102" s="56">
        <v>0</v>
      </c>
      <c r="G102" s="56">
        <v>87</v>
      </c>
      <c r="H102" s="56">
        <v>387</v>
      </c>
      <c r="I102" s="56">
        <v>438</v>
      </c>
      <c r="J102" s="56">
        <v>3661</v>
      </c>
      <c r="K102" s="56">
        <v>2687</v>
      </c>
      <c r="L102" s="56">
        <v>1292</v>
      </c>
      <c r="M102" s="56">
        <v>1590</v>
      </c>
      <c r="N102" s="57" t="str">
        <f t="shared" si="4"/>
        <v>correcto</v>
      </c>
    </row>
    <row r="103" spans="1:14" ht="15.75" x14ac:dyDescent="0.25">
      <c r="A103" s="35" t="s">
        <v>135</v>
      </c>
      <c r="B103" s="56">
        <v>14924</v>
      </c>
      <c r="C103" s="56">
        <v>2726</v>
      </c>
      <c r="D103" s="56">
        <v>5502</v>
      </c>
      <c r="E103" s="56">
        <v>0</v>
      </c>
      <c r="F103" s="56">
        <v>0</v>
      </c>
      <c r="G103" s="56">
        <v>3411</v>
      </c>
      <c r="H103" s="56">
        <v>79</v>
      </c>
      <c r="I103" s="56">
        <v>45</v>
      </c>
      <c r="J103" s="56">
        <v>1056</v>
      </c>
      <c r="K103" s="56">
        <v>1246</v>
      </c>
      <c r="L103" s="56">
        <v>360</v>
      </c>
      <c r="M103" s="56">
        <v>499</v>
      </c>
      <c r="N103" s="57" t="str">
        <f t="shared" si="4"/>
        <v>correcto</v>
      </c>
    </row>
    <row r="104" spans="1:14" ht="15.75" x14ac:dyDescent="0.25">
      <c r="A104" s="35" t="s">
        <v>136</v>
      </c>
      <c r="B104" s="56">
        <v>53820</v>
      </c>
      <c r="C104" s="56">
        <v>14814</v>
      </c>
      <c r="D104" s="56">
        <v>3992</v>
      </c>
      <c r="E104" s="56">
        <v>0</v>
      </c>
      <c r="F104" s="56">
        <v>0</v>
      </c>
      <c r="G104" s="56">
        <v>12010</v>
      </c>
      <c r="H104" s="56">
        <v>799</v>
      </c>
      <c r="I104" s="56">
        <v>2224</v>
      </c>
      <c r="J104" s="56">
        <v>7111</v>
      </c>
      <c r="K104" s="56">
        <v>6181</v>
      </c>
      <c r="L104" s="56">
        <v>2503</v>
      </c>
      <c r="M104" s="56">
        <v>4186</v>
      </c>
      <c r="N104" s="57" t="str">
        <f t="shared" si="4"/>
        <v>correcto</v>
      </c>
    </row>
    <row r="105" spans="1:14" ht="15.75" x14ac:dyDescent="0.25">
      <c r="A105" s="35" t="s">
        <v>137</v>
      </c>
      <c r="B105" s="56">
        <v>5657</v>
      </c>
      <c r="C105" s="56">
        <v>1204</v>
      </c>
      <c r="D105" s="56">
        <v>3728</v>
      </c>
      <c r="E105" s="56">
        <v>0</v>
      </c>
      <c r="F105" s="56">
        <v>0</v>
      </c>
      <c r="G105" s="56">
        <v>29</v>
      </c>
      <c r="H105" s="56">
        <v>11</v>
      </c>
      <c r="I105" s="56">
        <v>0</v>
      </c>
      <c r="J105" s="56">
        <v>211</v>
      </c>
      <c r="K105" s="56">
        <v>260</v>
      </c>
      <c r="L105" s="56">
        <v>83</v>
      </c>
      <c r="M105" s="56">
        <v>131</v>
      </c>
      <c r="N105" s="57" t="str">
        <f t="shared" si="4"/>
        <v>correcto</v>
      </c>
    </row>
    <row r="106" spans="1:14" ht="15.75" x14ac:dyDescent="0.25">
      <c r="A106" s="35" t="s">
        <v>138</v>
      </c>
      <c r="B106" s="56">
        <v>25994</v>
      </c>
      <c r="C106" s="56">
        <v>744</v>
      </c>
      <c r="D106" s="56">
        <v>2516</v>
      </c>
      <c r="E106" s="56">
        <v>0</v>
      </c>
      <c r="F106" s="56">
        <v>5</v>
      </c>
      <c r="G106" s="56">
        <v>13321</v>
      </c>
      <c r="H106" s="56">
        <v>632</v>
      </c>
      <c r="I106" s="56">
        <v>786</v>
      </c>
      <c r="J106" s="56">
        <v>3591</v>
      </c>
      <c r="K106" s="56">
        <v>1936</v>
      </c>
      <c r="L106" s="56">
        <v>1222</v>
      </c>
      <c r="M106" s="56">
        <v>1241</v>
      </c>
      <c r="N106" s="57" t="str">
        <f t="shared" si="4"/>
        <v>correcto</v>
      </c>
    </row>
    <row r="107" spans="1:14" ht="15.75" x14ac:dyDescent="0.25">
      <c r="A107" s="35" t="s">
        <v>139</v>
      </c>
      <c r="B107" s="56">
        <v>19847</v>
      </c>
      <c r="C107" s="56">
        <v>7530</v>
      </c>
      <c r="D107" s="56">
        <v>6460</v>
      </c>
      <c r="E107" s="56">
        <v>0</v>
      </c>
      <c r="F107" s="56">
        <v>0</v>
      </c>
      <c r="G107" s="56">
        <v>29</v>
      </c>
      <c r="H107" s="56">
        <v>79</v>
      </c>
      <c r="I107" s="56">
        <v>18</v>
      </c>
      <c r="J107" s="56">
        <v>1760</v>
      </c>
      <c r="K107" s="56">
        <v>2325</v>
      </c>
      <c r="L107" s="56">
        <v>658</v>
      </c>
      <c r="M107" s="56">
        <v>988</v>
      </c>
      <c r="N107" s="57" t="str">
        <f t="shared" si="4"/>
        <v>correcto</v>
      </c>
    </row>
    <row r="108" spans="1:14" ht="15.75" x14ac:dyDescent="0.25">
      <c r="A108" s="35" t="s">
        <v>140</v>
      </c>
      <c r="B108" s="56">
        <v>169516</v>
      </c>
      <c r="C108" s="56">
        <v>4631</v>
      </c>
      <c r="D108" s="56">
        <v>1010</v>
      </c>
      <c r="E108" s="56">
        <v>12</v>
      </c>
      <c r="F108" s="56">
        <v>0</v>
      </c>
      <c r="G108" s="56">
        <v>157118</v>
      </c>
      <c r="H108" s="56">
        <v>1864</v>
      </c>
      <c r="I108" s="56">
        <v>232</v>
      </c>
      <c r="J108" s="56">
        <v>1479</v>
      </c>
      <c r="K108" s="56">
        <v>1846</v>
      </c>
      <c r="L108" s="56">
        <v>540</v>
      </c>
      <c r="M108" s="56">
        <v>784</v>
      </c>
      <c r="N108" s="57" t="str">
        <f t="shared" si="4"/>
        <v>correcto</v>
      </c>
    </row>
    <row r="109" spans="1:14" ht="15.75" x14ac:dyDescent="0.25">
      <c r="A109" s="35" t="s">
        <v>141</v>
      </c>
      <c r="B109" s="56">
        <v>11068</v>
      </c>
      <c r="C109" s="56">
        <v>989</v>
      </c>
      <c r="D109" s="56">
        <v>6561</v>
      </c>
      <c r="E109" s="56">
        <v>0</v>
      </c>
      <c r="F109" s="56">
        <v>0</v>
      </c>
      <c r="G109" s="56">
        <v>29</v>
      </c>
      <c r="H109" s="56">
        <v>52</v>
      </c>
      <c r="I109" s="56">
        <v>89</v>
      </c>
      <c r="J109" s="56">
        <v>1127</v>
      </c>
      <c r="K109" s="56">
        <v>1380</v>
      </c>
      <c r="L109" s="56">
        <v>390</v>
      </c>
      <c r="M109" s="56">
        <v>451</v>
      </c>
      <c r="N109" s="57" t="str">
        <f t="shared" si="4"/>
        <v>correcto</v>
      </c>
    </row>
    <row r="110" spans="1:14" ht="15.75" x14ac:dyDescent="0.25">
      <c r="A110" s="35" t="s">
        <v>142</v>
      </c>
      <c r="B110" s="56">
        <v>16804</v>
      </c>
      <c r="C110" s="56">
        <v>6291</v>
      </c>
      <c r="D110" s="56">
        <v>6357</v>
      </c>
      <c r="E110" s="56">
        <v>0</v>
      </c>
      <c r="F110" s="56">
        <v>0</v>
      </c>
      <c r="G110" s="56">
        <v>87</v>
      </c>
      <c r="H110" s="56">
        <v>56</v>
      </c>
      <c r="I110" s="56">
        <v>170</v>
      </c>
      <c r="J110" s="56">
        <v>1197</v>
      </c>
      <c r="K110" s="56">
        <v>1764</v>
      </c>
      <c r="L110" s="56">
        <v>351</v>
      </c>
      <c r="M110" s="56">
        <v>531</v>
      </c>
      <c r="N110" s="57" t="str">
        <f t="shared" si="4"/>
        <v>correcto</v>
      </c>
    </row>
    <row r="111" spans="1:14" ht="15.75" x14ac:dyDescent="0.25">
      <c r="A111" s="35" t="s">
        <v>143</v>
      </c>
      <c r="B111" s="56">
        <v>19270</v>
      </c>
      <c r="C111" s="56">
        <v>7500</v>
      </c>
      <c r="D111" s="56">
        <v>3844</v>
      </c>
      <c r="E111" s="56">
        <v>0</v>
      </c>
      <c r="F111" s="56">
        <v>0</v>
      </c>
      <c r="G111" s="56">
        <v>1691</v>
      </c>
      <c r="H111" s="56">
        <v>165</v>
      </c>
      <c r="I111" s="56">
        <v>348</v>
      </c>
      <c r="J111" s="56">
        <v>2323</v>
      </c>
      <c r="K111" s="56">
        <v>1877</v>
      </c>
      <c r="L111" s="56">
        <v>679</v>
      </c>
      <c r="M111" s="56">
        <v>843</v>
      </c>
      <c r="N111" s="57" t="str">
        <f t="shared" si="4"/>
        <v>correcto</v>
      </c>
    </row>
    <row r="112" spans="1:14" ht="15.75" x14ac:dyDescent="0.25">
      <c r="A112" s="35" t="s">
        <v>144</v>
      </c>
      <c r="B112" s="56">
        <v>6082</v>
      </c>
      <c r="C112" s="56">
        <v>1451</v>
      </c>
      <c r="D112" s="56">
        <v>2328</v>
      </c>
      <c r="E112" s="56">
        <v>0</v>
      </c>
      <c r="F112" s="56">
        <v>0</v>
      </c>
      <c r="G112" s="56">
        <v>29</v>
      </c>
      <c r="H112" s="56">
        <v>34</v>
      </c>
      <c r="I112" s="56">
        <v>36</v>
      </c>
      <c r="J112" s="56">
        <v>704</v>
      </c>
      <c r="K112" s="56">
        <v>748</v>
      </c>
      <c r="L112" s="56">
        <v>328</v>
      </c>
      <c r="M112" s="56">
        <v>424</v>
      </c>
      <c r="N112" s="57" t="str">
        <f t="shared" si="4"/>
        <v>correcto</v>
      </c>
    </row>
    <row r="113" spans="1:14" ht="15.75" x14ac:dyDescent="0.25">
      <c r="A113" s="35" t="s">
        <v>145</v>
      </c>
      <c r="B113" s="56">
        <v>14712</v>
      </c>
      <c r="C113" s="56">
        <v>3084</v>
      </c>
      <c r="D113" s="56">
        <v>4709</v>
      </c>
      <c r="E113" s="56">
        <v>0</v>
      </c>
      <c r="F113" s="56">
        <v>567</v>
      </c>
      <c r="G113" s="56">
        <v>933</v>
      </c>
      <c r="H113" s="56">
        <v>122</v>
      </c>
      <c r="I113" s="56">
        <v>62</v>
      </c>
      <c r="J113" s="56">
        <v>1831</v>
      </c>
      <c r="K113" s="56">
        <v>1952</v>
      </c>
      <c r="L113" s="56">
        <v>612</v>
      </c>
      <c r="M113" s="56">
        <v>840</v>
      </c>
      <c r="N113" s="57" t="str">
        <f t="shared" si="4"/>
        <v>correcto</v>
      </c>
    </row>
    <row r="114" spans="1:14" ht="15.75" x14ac:dyDescent="0.25">
      <c r="A114" s="35" t="s">
        <v>146</v>
      </c>
      <c r="B114" s="56">
        <v>18295</v>
      </c>
      <c r="C114" s="56">
        <v>3127</v>
      </c>
      <c r="D114" s="56">
        <v>4487</v>
      </c>
      <c r="E114" s="56">
        <v>0</v>
      </c>
      <c r="F114" s="56">
        <v>0</v>
      </c>
      <c r="G114" s="56">
        <v>4314</v>
      </c>
      <c r="H114" s="56">
        <v>148</v>
      </c>
      <c r="I114" s="56">
        <v>116</v>
      </c>
      <c r="J114" s="56">
        <v>2394</v>
      </c>
      <c r="K114" s="56">
        <v>1889</v>
      </c>
      <c r="L114" s="56">
        <v>676</v>
      </c>
      <c r="M114" s="56">
        <v>1144</v>
      </c>
      <c r="N114" s="57" t="str">
        <f t="shared" si="4"/>
        <v>correcto</v>
      </c>
    </row>
    <row r="115" spans="1:14" ht="15.75" x14ac:dyDescent="0.25">
      <c r="A115" s="35" t="s">
        <v>147</v>
      </c>
      <c r="B115" s="56">
        <v>24034</v>
      </c>
      <c r="C115" s="56">
        <v>9993</v>
      </c>
      <c r="D115" s="56">
        <v>2454</v>
      </c>
      <c r="E115" s="56">
        <v>0</v>
      </c>
      <c r="F115" s="56">
        <v>0</v>
      </c>
      <c r="G115" s="56">
        <v>3731</v>
      </c>
      <c r="H115" s="56">
        <v>214</v>
      </c>
      <c r="I115" s="56">
        <v>491</v>
      </c>
      <c r="J115" s="56">
        <v>2042</v>
      </c>
      <c r="K115" s="56">
        <v>3449</v>
      </c>
      <c r="L115" s="56">
        <v>733</v>
      </c>
      <c r="M115" s="56">
        <v>927</v>
      </c>
      <c r="N115" s="57" t="str">
        <f t="shared" si="4"/>
        <v>correcto</v>
      </c>
    </row>
    <row r="116" spans="1:14" ht="15.75" x14ac:dyDescent="0.25">
      <c r="A116" s="35" t="s">
        <v>148</v>
      </c>
      <c r="B116" s="56">
        <v>4649</v>
      </c>
      <c r="C116" s="56">
        <v>1044</v>
      </c>
      <c r="D116" s="56">
        <v>1365</v>
      </c>
      <c r="E116" s="56">
        <v>0</v>
      </c>
      <c r="F116" s="56">
        <v>0</v>
      </c>
      <c r="G116" s="56">
        <v>29</v>
      </c>
      <c r="H116" s="56">
        <v>23</v>
      </c>
      <c r="I116" s="56">
        <v>27</v>
      </c>
      <c r="J116" s="56">
        <v>774</v>
      </c>
      <c r="K116" s="56">
        <v>828</v>
      </c>
      <c r="L116" s="56">
        <v>246</v>
      </c>
      <c r="M116" s="56">
        <v>313</v>
      </c>
      <c r="N116" s="57" t="str">
        <f t="shared" si="4"/>
        <v>correcto</v>
      </c>
    </row>
    <row r="117" spans="1:14" ht="15.75" x14ac:dyDescent="0.25">
      <c r="A117" s="35" t="s">
        <v>149</v>
      </c>
      <c r="B117" s="56">
        <v>8904</v>
      </c>
      <c r="C117" s="56">
        <v>2441</v>
      </c>
      <c r="D117" s="56">
        <v>2780</v>
      </c>
      <c r="E117" s="56">
        <v>0</v>
      </c>
      <c r="F117" s="56">
        <v>0</v>
      </c>
      <c r="G117" s="56">
        <v>29</v>
      </c>
      <c r="H117" s="56">
        <v>72</v>
      </c>
      <c r="I117" s="56">
        <v>62</v>
      </c>
      <c r="J117" s="56">
        <v>1267</v>
      </c>
      <c r="K117" s="56">
        <v>1180</v>
      </c>
      <c r="L117" s="56">
        <v>501</v>
      </c>
      <c r="M117" s="56">
        <v>572</v>
      </c>
      <c r="N117" s="57" t="str">
        <f t="shared" si="4"/>
        <v>correcto</v>
      </c>
    </row>
    <row r="118" spans="1:14" ht="15.75" x14ac:dyDescent="0.25">
      <c r="A118" s="35" t="s">
        <v>150</v>
      </c>
      <c r="B118" s="56">
        <v>12738</v>
      </c>
      <c r="C118" s="56">
        <v>2942</v>
      </c>
      <c r="D118" s="56">
        <v>2225</v>
      </c>
      <c r="E118" s="56">
        <v>0</v>
      </c>
      <c r="F118" s="56">
        <v>0</v>
      </c>
      <c r="G118" s="56">
        <v>2536</v>
      </c>
      <c r="H118" s="56">
        <v>169</v>
      </c>
      <c r="I118" s="56">
        <v>679</v>
      </c>
      <c r="J118" s="56">
        <v>1690</v>
      </c>
      <c r="K118" s="56">
        <v>1481</v>
      </c>
      <c r="L118" s="56">
        <v>477</v>
      </c>
      <c r="M118" s="56">
        <v>539</v>
      </c>
      <c r="N118" s="57" t="str">
        <f t="shared" si="4"/>
        <v>correcto</v>
      </c>
    </row>
    <row r="119" spans="1:14" ht="15.75" x14ac:dyDescent="0.25">
      <c r="A119" s="35" t="s">
        <v>151</v>
      </c>
      <c r="B119" s="56">
        <v>9569</v>
      </c>
      <c r="C119" s="56">
        <v>3782</v>
      </c>
      <c r="D119" s="56">
        <v>3111</v>
      </c>
      <c r="E119" s="56">
        <v>0</v>
      </c>
      <c r="F119" s="56">
        <v>33</v>
      </c>
      <c r="G119" s="56">
        <v>29</v>
      </c>
      <c r="H119" s="56">
        <v>56</v>
      </c>
      <c r="I119" s="56">
        <v>36</v>
      </c>
      <c r="J119" s="56">
        <v>915</v>
      </c>
      <c r="K119" s="56">
        <v>930</v>
      </c>
      <c r="L119" s="56">
        <v>336</v>
      </c>
      <c r="M119" s="56">
        <v>341</v>
      </c>
      <c r="N119" s="57" t="str">
        <f t="shared" si="4"/>
        <v>correcto</v>
      </c>
    </row>
    <row r="120" spans="1:14" ht="15.75" x14ac:dyDescent="0.25">
      <c r="A120" s="35" t="s">
        <v>152</v>
      </c>
      <c r="B120" s="56">
        <v>31644</v>
      </c>
      <c r="C120" s="56">
        <v>4121</v>
      </c>
      <c r="D120" s="56">
        <v>730</v>
      </c>
      <c r="E120" s="56">
        <v>5</v>
      </c>
      <c r="F120" s="56">
        <v>23</v>
      </c>
      <c r="G120" s="56">
        <v>5014</v>
      </c>
      <c r="H120" s="56">
        <v>1603</v>
      </c>
      <c r="I120" s="56">
        <v>750</v>
      </c>
      <c r="J120" s="56">
        <v>7322</v>
      </c>
      <c r="K120" s="56">
        <v>5910</v>
      </c>
      <c r="L120" s="56">
        <v>2066</v>
      </c>
      <c r="M120" s="56">
        <v>4100</v>
      </c>
      <c r="N120" s="57" t="str">
        <f t="shared" si="4"/>
        <v>correcto</v>
      </c>
    </row>
    <row r="121" spans="1:14" ht="15.75" x14ac:dyDescent="0.25">
      <c r="A121" s="35" t="s">
        <v>153</v>
      </c>
      <c r="B121" s="56">
        <v>23225</v>
      </c>
      <c r="C121" s="56">
        <v>10071</v>
      </c>
      <c r="D121" s="56">
        <v>1110</v>
      </c>
      <c r="E121" s="56">
        <v>5</v>
      </c>
      <c r="F121" s="56">
        <v>76</v>
      </c>
      <c r="G121" s="56">
        <v>2070</v>
      </c>
      <c r="H121" s="56">
        <v>391</v>
      </c>
      <c r="I121" s="56">
        <v>652</v>
      </c>
      <c r="J121" s="56">
        <v>3309</v>
      </c>
      <c r="K121" s="56">
        <v>2768</v>
      </c>
      <c r="L121" s="56">
        <v>1006</v>
      </c>
      <c r="M121" s="56">
        <v>1767</v>
      </c>
      <c r="N121" s="57" t="str">
        <f t="shared" si="4"/>
        <v>correcto</v>
      </c>
    </row>
    <row r="122" spans="1:14" ht="15.75" x14ac:dyDescent="0.25">
      <c r="A122" s="35" t="s">
        <v>154</v>
      </c>
      <c r="B122" s="56">
        <v>7458</v>
      </c>
      <c r="C122" s="56">
        <v>70</v>
      </c>
      <c r="D122" s="56">
        <v>1660</v>
      </c>
      <c r="E122" s="56">
        <v>0</v>
      </c>
      <c r="F122" s="56">
        <v>0</v>
      </c>
      <c r="G122" s="56">
        <v>291</v>
      </c>
      <c r="H122" s="56">
        <v>259</v>
      </c>
      <c r="I122" s="56">
        <v>116</v>
      </c>
      <c r="J122" s="56">
        <v>1901</v>
      </c>
      <c r="K122" s="56">
        <v>957</v>
      </c>
      <c r="L122" s="56">
        <v>1058</v>
      </c>
      <c r="M122" s="56">
        <v>1146</v>
      </c>
      <c r="N122" s="57" t="str">
        <f t="shared" si="4"/>
        <v>correcto</v>
      </c>
    </row>
    <row r="123" spans="1:14" ht="15.75" x14ac:dyDescent="0.25">
      <c r="A123" s="35" t="s">
        <v>155</v>
      </c>
      <c r="B123" s="56">
        <v>8077</v>
      </c>
      <c r="C123" s="56">
        <v>1016</v>
      </c>
      <c r="D123" s="56">
        <v>3320</v>
      </c>
      <c r="E123" s="56">
        <v>0</v>
      </c>
      <c r="F123" s="56">
        <v>0</v>
      </c>
      <c r="G123" s="56">
        <v>1953</v>
      </c>
      <c r="H123" s="56">
        <v>45</v>
      </c>
      <c r="I123" s="56">
        <v>89</v>
      </c>
      <c r="J123" s="56">
        <v>563</v>
      </c>
      <c r="K123" s="56">
        <v>460</v>
      </c>
      <c r="L123" s="56">
        <v>254</v>
      </c>
      <c r="M123" s="56">
        <v>377</v>
      </c>
      <c r="N123" s="57" t="str">
        <f t="shared" si="4"/>
        <v>correcto</v>
      </c>
    </row>
    <row r="124" spans="1:14" ht="15.75" x14ac:dyDescent="0.25">
      <c r="A124" s="35" t="s">
        <v>156</v>
      </c>
      <c r="B124" s="56">
        <v>54648</v>
      </c>
      <c r="C124" s="56">
        <v>6113</v>
      </c>
      <c r="D124" s="56">
        <v>10359</v>
      </c>
      <c r="E124" s="56">
        <v>0</v>
      </c>
      <c r="F124" s="56">
        <v>1080</v>
      </c>
      <c r="G124" s="56">
        <v>12301</v>
      </c>
      <c r="H124" s="56">
        <v>1207</v>
      </c>
      <c r="I124" s="56">
        <v>1054</v>
      </c>
      <c r="J124" s="56">
        <v>8801</v>
      </c>
      <c r="K124" s="56">
        <v>8431</v>
      </c>
      <c r="L124" s="56">
        <v>2556</v>
      </c>
      <c r="M124" s="56">
        <v>2746</v>
      </c>
      <c r="N124" s="57" t="str">
        <f t="shared" si="4"/>
        <v>correcto</v>
      </c>
    </row>
    <row r="125" spans="1:14" ht="15.75" x14ac:dyDescent="0.25">
      <c r="A125" s="35" t="s">
        <v>157</v>
      </c>
      <c r="B125" s="56">
        <v>7890</v>
      </c>
      <c r="C125" s="56">
        <v>949</v>
      </c>
      <c r="D125" s="56">
        <v>5207</v>
      </c>
      <c r="E125" s="56">
        <v>0</v>
      </c>
      <c r="F125" s="56">
        <v>0</v>
      </c>
      <c r="G125" s="56">
        <v>29</v>
      </c>
      <c r="H125" s="56">
        <v>23</v>
      </c>
      <c r="I125" s="56">
        <v>28</v>
      </c>
      <c r="J125" s="56">
        <v>563</v>
      </c>
      <c r="K125" s="56">
        <v>536</v>
      </c>
      <c r="L125" s="56">
        <v>270</v>
      </c>
      <c r="M125" s="56">
        <v>285</v>
      </c>
      <c r="N125" s="57" t="str">
        <f t="shared" si="4"/>
        <v>correcto</v>
      </c>
    </row>
    <row r="126" spans="1:14" ht="15.75" x14ac:dyDescent="0.25">
      <c r="A126" s="35" t="s">
        <v>158</v>
      </c>
      <c r="B126" s="56">
        <v>2251</v>
      </c>
      <c r="C126" s="56">
        <v>205</v>
      </c>
      <c r="D126" s="56">
        <v>1839</v>
      </c>
      <c r="E126" s="56">
        <v>0</v>
      </c>
      <c r="F126" s="56">
        <v>0</v>
      </c>
      <c r="G126" s="56">
        <v>29</v>
      </c>
      <c r="H126" s="56">
        <v>4</v>
      </c>
      <c r="I126" s="56">
        <v>0</v>
      </c>
      <c r="J126" s="56">
        <v>70</v>
      </c>
      <c r="K126" s="56">
        <v>30</v>
      </c>
      <c r="L126" s="56">
        <v>31</v>
      </c>
      <c r="M126" s="56">
        <v>43</v>
      </c>
      <c r="N126" s="57" t="str">
        <f t="shared" si="4"/>
        <v>correcto</v>
      </c>
    </row>
    <row r="127" spans="1:14" ht="15.75" x14ac:dyDescent="0.25">
      <c r="A127" s="35" t="s">
        <v>159</v>
      </c>
      <c r="B127" s="56">
        <v>13660</v>
      </c>
      <c r="C127" s="56">
        <v>3355</v>
      </c>
      <c r="D127" s="56">
        <v>5752</v>
      </c>
      <c r="E127" s="56">
        <v>0</v>
      </c>
      <c r="F127" s="56">
        <v>162</v>
      </c>
      <c r="G127" s="56">
        <v>1079</v>
      </c>
      <c r="H127" s="56">
        <v>162</v>
      </c>
      <c r="I127" s="56">
        <v>153</v>
      </c>
      <c r="J127" s="56">
        <v>986</v>
      </c>
      <c r="K127" s="56">
        <v>1343</v>
      </c>
      <c r="L127" s="56">
        <v>330</v>
      </c>
      <c r="M127" s="56">
        <v>338</v>
      </c>
      <c r="N127" s="57" t="str">
        <f t="shared" si="4"/>
        <v>correcto</v>
      </c>
    </row>
    <row r="128" spans="1:14" ht="15.75" x14ac:dyDescent="0.25">
      <c r="A128" s="35" t="s">
        <v>160</v>
      </c>
      <c r="B128" s="56">
        <v>28024</v>
      </c>
      <c r="C128" s="56">
        <v>6623</v>
      </c>
      <c r="D128" s="56">
        <v>10580</v>
      </c>
      <c r="E128" s="56">
        <v>0</v>
      </c>
      <c r="F128" s="56">
        <v>0</v>
      </c>
      <c r="G128" s="56">
        <v>2186</v>
      </c>
      <c r="H128" s="56">
        <v>230</v>
      </c>
      <c r="I128" s="56">
        <v>116</v>
      </c>
      <c r="J128" s="56">
        <v>3380</v>
      </c>
      <c r="K128" s="56">
        <v>2532</v>
      </c>
      <c r="L128" s="56">
        <v>1055</v>
      </c>
      <c r="M128" s="56">
        <v>1322</v>
      </c>
      <c r="N128" s="57" t="str">
        <f t="shared" si="4"/>
        <v>correcto</v>
      </c>
    </row>
    <row r="129" spans="1:14" ht="15.75" x14ac:dyDescent="0.25">
      <c r="A129" s="35" t="s">
        <v>161</v>
      </c>
      <c r="B129" s="56">
        <v>41015</v>
      </c>
      <c r="C129" s="56">
        <v>10230</v>
      </c>
      <c r="D129" s="56">
        <v>7015</v>
      </c>
      <c r="E129" s="56">
        <v>0</v>
      </c>
      <c r="F129" s="56">
        <v>109</v>
      </c>
      <c r="G129" s="56">
        <v>7550</v>
      </c>
      <c r="H129" s="56">
        <v>481</v>
      </c>
      <c r="I129" s="56">
        <v>446</v>
      </c>
      <c r="J129" s="56">
        <v>5633</v>
      </c>
      <c r="K129" s="56">
        <v>5698</v>
      </c>
      <c r="L129" s="56">
        <v>1772</v>
      </c>
      <c r="M129" s="56">
        <v>2081</v>
      </c>
      <c r="N129" s="57" t="str">
        <f t="shared" si="4"/>
        <v>correcto</v>
      </c>
    </row>
    <row r="130" spans="1:14" ht="15.75" x14ac:dyDescent="0.25">
      <c r="A130" s="35" t="s">
        <v>162</v>
      </c>
      <c r="B130" s="56">
        <v>23147</v>
      </c>
      <c r="C130" s="56">
        <v>4427</v>
      </c>
      <c r="D130" s="56">
        <v>7511</v>
      </c>
      <c r="E130" s="56">
        <v>0</v>
      </c>
      <c r="F130" s="56">
        <v>0</v>
      </c>
      <c r="G130" s="56">
        <v>2099</v>
      </c>
      <c r="H130" s="56">
        <v>129</v>
      </c>
      <c r="I130" s="56">
        <v>161</v>
      </c>
      <c r="J130" s="56">
        <v>2816</v>
      </c>
      <c r="K130" s="56">
        <v>3461</v>
      </c>
      <c r="L130" s="56">
        <v>1126</v>
      </c>
      <c r="M130" s="56">
        <v>1417</v>
      </c>
      <c r="N130" s="57" t="str">
        <f t="shared" si="4"/>
        <v>correcto</v>
      </c>
    </row>
    <row r="131" spans="1:14" ht="15.75" x14ac:dyDescent="0.25">
      <c r="A131" s="35" t="s">
        <v>163</v>
      </c>
      <c r="B131" s="56">
        <v>22893</v>
      </c>
      <c r="C131" s="56">
        <v>8736</v>
      </c>
      <c r="D131" s="56">
        <v>7301</v>
      </c>
      <c r="E131" s="56">
        <v>0</v>
      </c>
      <c r="F131" s="56">
        <v>339</v>
      </c>
      <c r="G131" s="56">
        <v>29</v>
      </c>
      <c r="H131" s="56">
        <v>83</v>
      </c>
      <c r="I131" s="56">
        <v>116</v>
      </c>
      <c r="J131" s="56">
        <v>1690</v>
      </c>
      <c r="K131" s="56">
        <v>3241</v>
      </c>
      <c r="L131" s="56">
        <v>607</v>
      </c>
      <c r="M131" s="56">
        <v>751</v>
      </c>
      <c r="N131" s="57" t="str">
        <f>+IF(+SUM(C131:M131)=B131,"correcto","ERROR")</f>
        <v>correcto</v>
      </c>
    </row>
    <row r="132" spans="1:14" ht="15.75" x14ac:dyDescent="0.25">
      <c r="A132" s="35" t="s">
        <v>164</v>
      </c>
      <c r="B132" s="56">
        <v>49215</v>
      </c>
      <c r="C132" s="56">
        <v>2996</v>
      </c>
      <c r="D132" s="56">
        <v>1064</v>
      </c>
      <c r="E132" s="56">
        <v>4</v>
      </c>
      <c r="F132" s="56">
        <v>2216</v>
      </c>
      <c r="G132" s="56">
        <v>29383</v>
      </c>
      <c r="H132" s="56">
        <v>1916</v>
      </c>
      <c r="I132" s="56">
        <v>196</v>
      </c>
      <c r="J132" s="56">
        <v>4858</v>
      </c>
      <c r="K132" s="56">
        <v>3390</v>
      </c>
      <c r="L132" s="56">
        <v>1384</v>
      </c>
      <c r="M132" s="56">
        <v>1808</v>
      </c>
      <c r="N132" s="57" t="str">
        <f>+IF(+SUM(C132:M132)=B132,"correcto","ERROR")</f>
        <v>correcto</v>
      </c>
    </row>
  </sheetData>
  <mergeCells count="1">
    <mergeCell ref="B8:M8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5"/>
  <sheetViews>
    <sheetView showGridLines="0" workbookViewId="0">
      <selection sqref="A1:A5"/>
    </sheetView>
  </sheetViews>
  <sheetFormatPr baseColWidth="10" defaultColWidth="11.42578125" defaultRowHeight="15" x14ac:dyDescent="0.25"/>
  <cols>
    <col min="1" max="1" width="37.28515625" style="33" customWidth="1"/>
    <col min="2" max="7" width="16.28515625" style="56" customWidth="1"/>
    <col min="8" max="8" width="11.42578125" style="56"/>
    <col min="9" max="16384" width="11.42578125" style="33"/>
  </cols>
  <sheetData>
    <row r="1" spans="1:9" ht="15.75" x14ac:dyDescent="0.25">
      <c r="A1" s="31" t="s">
        <v>173</v>
      </c>
      <c r="B1" s="32" t="str">
        <f>+IF(+B10+B30=B9,"correcto","ERROR")</f>
        <v>correcto</v>
      </c>
      <c r="C1" s="32" t="str">
        <f t="shared" ref="C1:G1" si="0">+IF(+C10+C30=C9,"correcto","ERROR")</f>
        <v>correcto</v>
      </c>
      <c r="D1" s="32" t="str">
        <f t="shared" si="0"/>
        <v>correcto</v>
      </c>
      <c r="E1" s="32" t="str">
        <f t="shared" si="0"/>
        <v>correcto</v>
      </c>
      <c r="F1" s="32" t="str">
        <f t="shared" si="0"/>
        <v>correcto</v>
      </c>
      <c r="G1" s="32" t="str">
        <f t="shared" si="0"/>
        <v>correcto</v>
      </c>
      <c r="H1" s="33"/>
    </row>
    <row r="2" spans="1:9" ht="15.75" x14ac:dyDescent="0.25">
      <c r="A2" s="31" t="s">
        <v>174</v>
      </c>
      <c r="B2" s="32" t="str">
        <f>+IF(+SUM(B11:B29)=B10,"correcto","ERROR")</f>
        <v>correcto</v>
      </c>
      <c r="C2" s="32" t="str">
        <f t="shared" ref="C2:G2" si="1">+IF(+SUM(C11:C29)=C10,"correcto","ERROR")</f>
        <v>correcto</v>
      </c>
      <c r="D2" s="32" t="str">
        <f t="shared" si="1"/>
        <v>correcto</v>
      </c>
      <c r="E2" s="32" t="str">
        <f t="shared" si="1"/>
        <v>correcto</v>
      </c>
      <c r="F2" s="32" t="str">
        <f t="shared" si="1"/>
        <v>correcto</v>
      </c>
      <c r="G2" s="32" t="str">
        <f t="shared" si="1"/>
        <v>correcto</v>
      </c>
      <c r="H2" s="33"/>
    </row>
    <row r="3" spans="1:9" ht="15.75" x14ac:dyDescent="0.25">
      <c r="A3" s="31" t="s">
        <v>175</v>
      </c>
      <c r="B3" s="32" t="str">
        <f>+IF(+SUM(B31:B132)=B30,"correcto","ERROR")</f>
        <v>correcto</v>
      </c>
      <c r="C3" s="32" t="str">
        <f t="shared" ref="C3:G3" si="2">+IF(+SUM(C31:C132)=C30,"correcto","ERROR")</f>
        <v>correcto</v>
      </c>
      <c r="D3" s="32" t="str">
        <f t="shared" si="2"/>
        <v>correcto</v>
      </c>
      <c r="E3" s="32" t="str">
        <f t="shared" si="2"/>
        <v>correcto</v>
      </c>
      <c r="F3" s="32" t="str">
        <f t="shared" si="2"/>
        <v>correcto</v>
      </c>
      <c r="G3" s="32" t="str">
        <f t="shared" si="2"/>
        <v>correcto</v>
      </c>
      <c r="H3" s="33"/>
    </row>
    <row r="4" spans="1:9" x14ac:dyDescent="0.25">
      <c r="B4" s="33"/>
      <c r="C4" s="33"/>
      <c r="D4" s="33"/>
      <c r="E4" s="33"/>
      <c r="F4" s="33"/>
      <c r="G4" s="33"/>
      <c r="H4" s="33"/>
    </row>
    <row r="5" spans="1:9" ht="15.75" x14ac:dyDescent="0.25">
      <c r="A5" s="37">
        <v>1976</v>
      </c>
      <c r="B5" s="33"/>
      <c r="C5" s="33"/>
      <c r="D5" s="33"/>
      <c r="E5" s="33"/>
      <c r="F5" s="33"/>
      <c r="G5" s="33"/>
      <c r="H5" s="33"/>
    </row>
    <row r="6" spans="1:9" ht="15.75" thickBot="1" x14ac:dyDescent="0.3">
      <c r="B6" s="33"/>
      <c r="C6" s="33"/>
      <c r="D6" s="33"/>
      <c r="E6" s="33"/>
      <c r="F6" s="33"/>
      <c r="G6" s="33"/>
      <c r="H6" s="33"/>
    </row>
    <row r="7" spans="1:9" ht="16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  <c r="H7" s="33"/>
    </row>
    <row r="8" spans="1:9" ht="15.75" thickTop="1" x14ac:dyDescent="0.25">
      <c r="B8" s="94" t="s">
        <v>170</v>
      </c>
      <c r="C8" s="94"/>
      <c r="D8" s="94"/>
      <c r="E8" s="94"/>
      <c r="F8" s="94"/>
      <c r="G8" s="94"/>
      <c r="H8" s="33"/>
    </row>
    <row r="9" spans="1:9" ht="30" customHeight="1" x14ac:dyDescent="0.25">
      <c r="A9" s="15" t="s">
        <v>41</v>
      </c>
      <c r="B9" s="56">
        <v>2514778709</v>
      </c>
      <c r="C9" s="56">
        <v>176271501</v>
      </c>
      <c r="D9" s="56">
        <v>157281572</v>
      </c>
      <c r="E9" s="56">
        <v>12793585</v>
      </c>
      <c r="F9" s="56">
        <v>14976951</v>
      </c>
      <c r="G9" s="56">
        <v>2153455100</v>
      </c>
      <c r="H9" s="57" t="str">
        <f t="shared" ref="H9:H40" si="3">+IF(+SUM(C9:G9)=B9,"correcto","ERROR")</f>
        <v>correcto</v>
      </c>
    </row>
    <row r="10" spans="1:9" ht="30" customHeight="1" x14ac:dyDescent="0.25">
      <c r="A10" s="15" t="s">
        <v>42</v>
      </c>
      <c r="B10" s="56">
        <v>1409367666</v>
      </c>
      <c r="C10" s="56">
        <v>5699891</v>
      </c>
      <c r="D10" s="56">
        <v>1756200</v>
      </c>
      <c r="E10" s="56">
        <v>220327</v>
      </c>
      <c r="F10" s="56">
        <v>1756748</v>
      </c>
      <c r="G10" s="56">
        <v>1399934500</v>
      </c>
      <c r="H10" s="57" t="str">
        <f t="shared" si="3"/>
        <v>correcto</v>
      </c>
    </row>
    <row r="11" spans="1:9" ht="15.75" x14ac:dyDescent="0.25">
      <c r="A11" s="15" t="s">
        <v>43</v>
      </c>
      <c r="B11" s="56">
        <v>13412094</v>
      </c>
      <c r="C11" s="56">
        <v>122323</v>
      </c>
      <c r="D11" s="56">
        <v>105171</v>
      </c>
      <c r="E11" s="56">
        <v>0</v>
      </c>
      <c r="F11" s="56">
        <v>0</v>
      </c>
      <c r="G11" s="56">
        <v>13184600</v>
      </c>
      <c r="H11" s="57" t="str">
        <f t="shared" si="3"/>
        <v>correcto</v>
      </c>
    </row>
    <row r="12" spans="1:9" ht="15.75" x14ac:dyDescent="0.25">
      <c r="A12" s="15" t="s">
        <v>44</v>
      </c>
      <c r="B12" s="56">
        <v>151055349</v>
      </c>
      <c r="C12" s="56">
        <v>150132</v>
      </c>
      <c r="D12" s="56">
        <v>3917</v>
      </c>
      <c r="E12" s="56">
        <v>0</v>
      </c>
      <c r="F12" s="56">
        <v>0</v>
      </c>
      <c r="G12" s="56">
        <v>150901300</v>
      </c>
      <c r="H12" s="57" t="str">
        <f t="shared" si="3"/>
        <v>correcto</v>
      </c>
    </row>
    <row r="13" spans="1:9" ht="15.75" x14ac:dyDescent="0.25">
      <c r="A13" s="15" t="s">
        <v>45</v>
      </c>
      <c r="B13" s="56">
        <v>56955809</v>
      </c>
      <c r="C13" s="56">
        <v>996137</v>
      </c>
      <c r="D13" s="56">
        <v>143323</v>
      </c>
      <c r="E13" s="56">
        <v>0</v>
      </c>
      <c r="F13" s="56">
        <v>20549</v>
      </c>
      <c r="G13" s="56">
        <v>55795800</v>
      </c>
      <c r="H13" s="57" t="str">
        <f t="shared" si="3"/>
        <v>correcto</v>
      </c>
    </row>
    <row r="14" spans="1:9" ht="15.75" x14ac:dyDescent="0.25">
      <c r="A14" s="15" t="s">
        <v>46</v>
      </c>
      <c r="B14" s="56">
        <v>16162003</v>
      </c>
      <c r="C14" s="56">
        <f>+-500+51896</f>
        <v>51396</v>
      </c>
      <c r="D14" s="65">
        <f>1000+453307</f>
        <v>454307</v>
      </c>
      <c r="E14" s="56">
        <v>0</v>
      </c>
      <c r="F14" s="56">
        <v>0</v>
      </c>
      <c r="G14" s="56">
        <v>15656300</v>
      </c>
      <c r="H14" s="57" t="str">
        <f t="shared" si="3"/>
        <v>correcto</v>
      </c>
      <c r="I14" s="62">
        <f>+B14-SUM(C14:G14)</f>
        <v>0</v>
      </c>
    </row>
    <row r="15" spans="1:9" ht="15.75" x14ac:dyDescent="0.25">
      <c r="A15" s="15" t="s">
        <v>47</v>
      </c>
      <c r="B15" s="56">
        <v>22726673</v>
      </c>
      <c r="C15" s="56">
        <v>1364922</v>
      </c>
      <c r="D15" s="56">
        <v>131351</v>
      </c>
      <c r="E15" s="56">
        <v>0</v>
      </c>
      <c r="F15" s="56">
        <v>0</v>
      </c>
      <c r="G15" s="56">
        <v>21230400</v>
      </c>
      <c r="H15" s="57" t="str">
        <f t="shared" si="3"/>
        <v>correcto</v>
      </c>
    </row>
    <row r="16" spans="1:9" ht="15.75" x14ac:dyDescent="0.25">
      <c r="A16" s="15" t="s">
        <v>48</v>
      </c>
      <c r="B16" s="56">
        <v>157589860</v>
      </c>
      <c r="C16" s="56">
        <v>0</v>
      </c>
      <c r="D16" s="56">
        <v>0</v>
      </c>
      <c r="E16" s="56">
        <v>0</v>
      </c>
      <c r="F16" s="56">
        <v>122560</v>
      </c>
      <c r="G16" s="56">
        <v>157467300</v>
      </c>
      <c r="H16" s="57" t="str">
        <f t="shared" si="3"/>
        <v>correcto</v>
      </c>
    </row>
    <row r="17" spans="1:9" ht="15.75" x14ac:dyDescent="0.25">
      <c r="A17" s="15" t="s">
        <v>49</v>
      </c>
      <c r="B17" s="56">
        <v>38379443</v>
      </c>
      <c r="C17" s="56">
        <v>125470</v>
      </c>
      <c r="D17" s="56">
        <v>156515</v>
      </c>
      <c r="E17" s="56">
        <v>0</v>
      </c>
      <c r="F17" s="56">
        <v>98058</v>
      </c>
      <c r="G17" s="56">
        <v>37999400</v>
      </c>
      <c r="H17" s="57" t="str">
        <f t="shared" si="3"/>
        <v>correcto</v>
      </c>
    </row>
    <row r="18" spans="1:9" ht="15.75" x14ac:dyDescent="0.25">
      <c r="A18" s="15" t="s">
        <v>50</v>
      </c>
      <c r="B18" s="56">
        <v>146795800</v>
      </c>
      <c r="C18" s="56">
        <v>0</v>
      </c>
      <c r="D18" s="56">
        <v>0</v>
      </c>
      <c r="E18" s="56">
        <v>0</v>
      </c>
      <c r="F18" s="56">
        <v>0</v>
      </c>
      <c r="G18" s="56">
        <v>146795800</v>
      </c>
      <c r="H18" s="57" t="str">
        <f t="shared" si="3"/>
        <v>correcto</v>
      </c>
    </row>
    <row r="19" spans="1:9" ht="15.75" x14ac:dyDescent="0.25">
      <c r="A19" s="15" t="s">
        <v>51</v>
      </c>
      <c r="B19" s="56">
        <v>57594218</v>
      </c>
      <c r="C19" s="56">
        <v>0</v>
      </c>
      <c r="D19" s="56">
        <v>39018</v>
      </c>
      <c r="E19" s="56">
        <v>0</v>
      </c>
      <c r="F19" s="56">
        <v>0</v>
      </c>
      <c r="G19" s="56">
        <v>57555200</v>
      </c>
      <c r="H19" s="57" t="str">
        <f t="shared" si="3"/>
        <v>correcto</v>
      </c>
    </row>
    <row r="20" spans="1:9" ht="15.75" x14ac:dyDescent="0.25">
      <c r="A20" s="15" t="s">
        <v>52</v>
      </c>
      <c r="B20" s="56">
        <v>149040953</v>
      </c>
      <c r="C20" s="65">
        <f>500+32907</f>
        <v>33407</v>
      </c>
      <c r="D20" s="65">
        <f>100+178307</f>
        <v>178407</v>
      </c>
      <c r="E20" s="56">
        <v>0</v>
      </c>
      <c r="F20" s="56">
        <v>19639</v>
      </c>
      <c r="G20" s="56">
        <v>148809500</v>
      </c>
      <c r="H20" s="57" t="str">
        <f t="shared" si="3"/>
        <v>correcto</v>
      </c>
      <c r="I20" s="62">
        <f>+B20-SUM(C20:G20)</f>
        <v>0</v>
      </c>
    </row>
    <row r="21" spans="1:9" ht="15.75" x14ac:dyDescent="0.25">
      <c r="A21" s="15" t="s">
        <v>53</v>
      </c>
      <c r="B21" s="56">
        <v>23037089</v>
      </c>
      <c r="C21" s="56">
        <v>7661</v>
      </c>
      <c r="D21" s="56">
        <v>157298</v>
      </c>
      <c r="E21" s="56">
        <v>0</v>
      </c>
      <c r="F21" s="56">
        <v>930</v>
      </c>
      <c r="G21" s="56">
        <v>22871200</v>
      </c>
      <c r="H21" s="57" t="str">
        <f t="shared" si="3"/>
        <v>correcto</v>
      </c>
      <c r="I21" s="62">
        <f t="shared" ref="I21:I84" si="4">+B21-SUM(C21:G21)</f>
        <v>0</v>
      </c>
    </row>
    <row r="22" spans="1:9" ht="15.75" x14ac:dyDescent="0.25">
      <c r="A22" s="15" t="s">
        <v>54</v>
      </c>
      <c r="B22" s="56">
        <v>12908358</v>
      </c>
      <c r="C22" s="56">
        <v>78958</v>
      </c>
      <c r="D22" s="56">
        <v>357950</v>
      </c>
      <c r="E22" s="56">
        <v>0</v>
      </c>
      <c r="F22" s="56">
        <v>84350</v>
      </c>
      <c r="G22" s="56">
        <v>12387100</v>
      </c>
      <c r="H22" s="57" t="str">
        <f t="shared" si="3"/>
        <v>correcto</v>
      </c>
      <c r="I22" s="62">
        <f t="shared" si="4"/>
        <v>0</v>
      </c>
    </row>
    <row r="23" spans="1:9" ht="15.75" x14ac:dyDescent="0.25">
      <c r="A23" s="15" t="s">
        <v>55</v>
      </c>
      <c r="B23" s="56">
        <v>74713972</v>
      </c>
      <c r="C23" s="56">
        <v>3830</v>
      </c>
      <c r="D23" s="56">
        <v>4742</v>
      </c>
      <c r="E23" s="56">
        <v>0</v>
      </c>
      <c r="F23" s="56">
        <v>0</v>
      </c>
      <c r="G23" s="56">
        <v>74705400</v>
      </c>
      <c r="H23" s="57" t="str">
        <f t="shared" si="3"/>
        <v>correcto</v>
      </c>
      <c r="I23" s="62">
        <f t="shared" si="4"/>
        <v>0</v>
      </c>
    </row>
    <row r="24" spans="1:9" ht="15.75" x14ac:dyDescent="0.25">
      <c r="A24" s="15" t="s">
        <v>56</v>
      </c>
      <c r="B24" s="56">
        <v>78016567</v>
      </c>
      <c r="C24" s="56">
        <v>45966</v>
      </c>
      <c r="D24" s="56">
        <v>3917</v>
      </c>
      <c r="E24" s="56">
        <v>197689</v>
      </c>
      <c r="F24" s="56">
        <v>46795</v>
      </c>
      <c r="G24" s="56">
        <v>77722200</v>
      </c>
      <c r="H24" s="57" t="str">
        <f t="shared" si="3"/>
        <v>correcto</v>
      </c>
      <c r="I24" s="62">
        <f t="shared" si="4"/>
        <v>0</v>
      </c>
    </row>
    <row r="25" spans="1:9" ht="15.75" x14ac:dyDescent="0.25">
      <c r="A25" s="15" t="s">
        <v>57</v>
      </c>
      <c r="B25" s="56">
        <v>38629780</v>
      </c>
      <c r="C25" s="56">
        <v>893336</v>
      </c>
      <c r="D25" s="56">
        <v>107</v>
      </c>
      <c r="E25" s="56">
        <v>19503</v>
      </c>
      <c r="F25" s="56">
        <v>159034</v>
      </c>
      <c r="G25" s="56">
        <v>37557800</v>
      </c>
      <c r="H25" s="57" t="str">
        <f t="shared" si="3"/>
        <v>correcto</v>
      </c>
      <c r="I25" s="62">
        <f t="shared" si="4"/>
        <v>0</v>
      </c>
    </row>
    <row r="26" spans="1:9" ht="15.75" x14ac:dyDescent="0.25">
      <c r="A26" s="15" t="s">
        <v>58</v>
      </c>
      <c r="B26" s="56">
        <v>72736198</v>
      </c>
      <c r="C26" s="65">
        <f>5+12763</f>
        <v>12768</v>
      </c>
      <c r="D26" s="56">
        <v>6930</v>
      </c>
      <c r="E26" s="56">
        <v>0</v>
      </c>
      <c r="F26" s="56">
        <v>0</v>
      </c>
      <c r="G26" s="56">
        <v>72716500</v>
      </c>
      <c r="H26" s="57" t="str">
        <f t="shared" si="3"/>
        <v>correcto</v>
      </c>
      <c r="I26" s="62">
        <f t="shared" si="4"/>
        <v>0</v>
      </c>
    </row>
    <row r="27" spans="1:9" ht="15.75" x14ac:dyDescent="0.25">
      <c r="A27" s="15" t="s">
        <v>59</v>
      </c>
      <c r="B27" s="56">
        <v>77729158</v>
      </c>
      <c r="C27" s="56">
        <v>1812308</v>
      </c>
      <c r="D27" s="56">
        <v>6282</v>
      </c>
      <c r="E27" s="56">
        <v>3135</v>
      </c>
      <c r="F27" s="56">
        <v>1204833</v>
      </c>
      <c r="G27" s="56">
        <v>74702600</v>
      </c>
      <c r="H27" s="57" t="str">
        <f t="shared" si="3"/>
        <v>correcto</v>
      </c>
      <c r="I27" s="62">
        <f t="shared" si="4"/>
        <v>0</v>
      </c>
    </row>
    <row r="28" spans="1:9" ht="15.75" x14ac:dyDescent="0.25">
      <c r="A28" s="15" t="s">
        <v>60</v>
      </c>
      <c r="B28" s="56">
        <v>77934465</v>
      </c>
      <c r="C28" s="56">
        <v>0</v>
      </c>
      <c r="D28" s="56">
        <v>6965</v>
      </c>
      <c r="E28" s="56">
        <v>0</v>
      </c>
      <c r="F28" s="56">
        <v>0</v>
      </c>
      <c r="G28" s="56">
        <v>77927500</v>
      </c>
      <c r="H28" s="57" t="str">
        <f t="shared" si="3"/>
        <v>correcto</v>
      </c>
      <c r="I28" s="62">
        <f t="shared" si="4"/>
        <v>0</v>
      </c>
    </row>
    <row r="29" spans="1:9" ht="15.75" x14ac:dyDescent="0.25">
      <c r="A29" s="15" t="s">
        <v>61</v>
      </c>
      <c r="B29" s="56">
        <v>143949877</v>
      </c>
      <c r="C29" s="56">
        <v>1277</v>
      </c>
      <c r="D29" s="56">
        <v>0</v>
      </c>
      <c r="E29" s="56">
        <v>0</v>
      </c>
      <c r="F29" s="56">
        <v>0</v>
      </c>
      <c r="G29" s="56">
        <v>143948600</v>
      </c>
      <c r="H29" s="57" t="str">
        <f t="shared" si="3"/>
        <v>correcto</v>
      </c>
      <c r="I29" s="62">
        <f t="shared" si="4"/>
        <v>0</v>
      </c>
    </row>
    <row r="30" spans="1:9" s="70" customFormat="1" ht="30" customHeight="1" x14ac:dyDescent="0.25">
      <c r="A30" s="15" t="s">
        <v>62</v>
      </c>
      <c r="B30" s="67">
        <v>1105411043</v>
      </c>
      <c r="C30" s="67">
        <v>170571610</v>
      </c>
      <c r="D30" s="67">
        <v>155525372</v>
      </c>
      <c r="E30" s="67">
        <v>12573258</v>
      </c>
      <c r="F30" s="67">
        <v>13220203</v>
      </c>
      <c r="G30" s="67">
        <v>753520600</v>
      </c>
      <c r="H30" s="77" t="str">
        <f t="shared" si="3"/>
        <v>correcto</v>
      </c>
      <c r="I30" s="69">
        <f t="shared" si="4"/>
        <v>0</v>
      </c>
    </row>
    <row r="31" spans="1:9" ht="15.75" x14ac:dyDescent="0.25">
      <c r="A31" s="15" t="s">
        <v>63</v>
      </c>
      <c r="B31" s="56">
        <v>9559630</v>
      </c>
      <c r="C31" s="56">
        <v>1548985</v>
      </c>
      <c r="D31" s="56">
        <v>2013606</v>
      </c>
      <c r="E31" s="56">
        <v>1089</v>
      </c>
      <c r="F31" s="56">
        <v>180950</v>
      </c>
      <c r="G31" s="56">
        <v>5815000</v>
      </c>
      <c r="H31" s="57" t="str">
        <f t="shared" si="3"/>
        <v>correcto</v>
      </c>
      <c r="I31" s="62">
        <f t="shared" si="4"/>
        <v>0</v>
      </c>
    </row>
    <row r="32" spans="1:9" ht="15.75" x14ac:dyDescent="0.25">
      <c r="A32" s="15" t="s">
        <v>64</v>
      </c>
      <c r="B32" s="56">
        <v>1766608</v>
      </c>
      <c r="C32" s="56">
        <v>872507</v>
      </c>
      <c r="D32" s="56">
        <v>796601</v>
      </c>
      <c r="E32" s="56">
        <v>0</v>
      </c>
      <c r="F32" s="56">
        <v>0</v>
      </c>
      <c r="G32" s="56">
        <v>97500</v>
      </c>
      <c r="H32" s="57" t="str">
        <f t="shared" si="3"/>
        <v>correcto</v>
      </c>
      <c r="I32" s="62">
        <f t="shared" si="4"/>
        <v>0</v>
      </c>
    </row>
    <row r="33" spans="1:21" ht="15.75" x14ac:dyDescent="0.25">
      <c r="A33" s="15" t="s">
        <v>65</v>
      </c>
      <c r="B33" s="56">
        <v>3805017</v>
      </c>
      <c r="C33" s="56">
        <v>866089</v>
      </c>
      <c r="D33" s="56">
        <v>2858028</v>
      </c>
      <c r="E33" s="56">
        <v>0</v>
      </c>
      <c r="F33" s="56">
        <v>0</v>
      </c>
      <c r="G33" s="56">
        <v>80900</v>
      </c>
      <c r="H33" s="57" t="str">
        <f t="shared" si="3"/>
        <v>correcto</v>
      </c>
      <c r="I33" s="62">
        <f t="shared" si="4"/>
        <v>0</v>
      </c>
    </row>
    <row r="34" spans="1:21" ht="15.75" x14ac:dyDescent="0.25">
      <c r="A34" s="15" t="s">
        <v>66</v>
      </c>
      <c r="B34" s="56">
        <v>19763932</v>
      </c>
      <c r="C34" s="56">
        <v>1652008</v>
      </c>
      <c r="D34" s="56">
        <v>3314642</v>
      </c>
      <c r="E34" s="56">
        <v>0</v>
      </c>
      <c r="F34" s="56">
        <v>557082</v>
      </c>
      <c r="G34" s="56">
        <v>14240200</v>
      </c>
      <c r="H34" s="57" t="str">
        <f t="shared" si="3"/>
        <v>correcto</v>
      </c>
      <c r="I34" s="62">
        <f t="shared" si="4"/>
        <v>0</v>
      </c>
    </row>
    <row r="35" spans="1:21" ht="15.75" x14ac:dyDescent="0.25">
      <c r="A35" s="15" t="s">
        <v>67</v>
      </c>
      <c r="B35" s="56">
        <v>26637064</v>
      </c>
      <c r="C35" s="56">
        <v>493707</v>
      </c>
      <c r="D35" s="56">
        <v>1021716</v>
      </c>
      <c r="E35" s="56">
        <v>59555</v>
      </c>
      <c r="F35" s="56">
        <v>10886</v>
      </c>
      <c r="G35" s="56">
        <v>25051200</v>
      </c>
      <c r="H35" s="57" t="str">
        <f t="shared" si="3"/>
        <v>correcto</v>
      </c>
      <c r="I35" s="62">
        <f t="shared" si="4"/>
        <v>0</v>
      </c>
    </row>
    <row r="36" spans="1:21" ht="15.75" x14ac:dyDescent="0.25">
      <c r="A36" s="15" t="s">
        <v>68</v>
      </c>
      <c r="B36" s="56">
        <v>15150410</v>
      </c>
      <c r="C36" s="56">
        <v>13059816</v>
      </c>
      <c r="D36" s="56">
        <v>1918253</v>
      </c>
      <c r="E36" s="56">
        <v>0</v>
      </c>
      <c r="F36" s="56">
        <v>18541</v>
      </c>
      <c r="G36" s="56">
        <v>153800</v>
      </c>
      <c r="H36" s="57" t="str">
        <f t="shared" si="3"/>
        <v>correcto</v>
      </c>
      <c r="I36" s="62">
        <f t="shared" si="4"/>
        <v>0</v>
      </c>
    </row>
    <row r="37" spans="1:21" ht="15.75" x14ac:dyDescent="0.25">
      <c r="A37" s="35" t="s">
        <v>69</v>
      </c>
      <c r="B37" s="56">
        <v>12435399</v>
      </c>
      <c r="C37" s="56">
        <v>2271345</v>
      </c>
      <c r="D37" s="56">
        <v>575437</v>
      </c>
      <c r="E37" s="56">
        <v>850</v>
      </c>
      <c r="F37" s="56">
        <v>274167</v>
      </c>
      <c r="G37" s="56">
        <v>9313600</v>
      </c>
      <c r="H37" s="57" t="str">
        <f t="shared" si="3"/>
        <v>correcto</v>
      </c>
      <c r="I37" s="62">
        <f t="shared" si="4"/>
        <v>0</v>
      </c>
    </row>
    <row r="38" spans="1:21" ht="15.75" x14ac:dyDescent="0.25">
      <c r="A38" s="35" t="s">
        <v>70</v>
      </c>
      <c r="B38" s="56">
        <v>7641456</v>
      </c>
      <c r="C38" s="56">
        <v>1920937</v>
      </c>
      <c r="D38" s="56">
        <v>613519</v>
      </c>
      <c r="E38" s="56">
        <v>0</v>
      </c>
      <c r="F38" s="56">
        <v>0</v>
      </c>
      <c r="G38" s="56">
        <v>5107000</v>
      </c>
      <c r="H38" s="57" t="str">
        <f t="shared" si="3"/>
        <v>correcto</v>
      </c>
      <c r="I38" s="62">
        <f t="shared" si="4"/>
        <v>0</v>
      </c>
    </row>
    <row r="39" spans="1:21" ht="15.75" x14ac:dyDescent="0.25">
      <c r="A39" s="35" t="s">
        <v>71</v>
      </c>
      <c r="B39" s="56">
        <v>9031642</v>
      </c>
      <c r="C39" s="56">
        <v>300235</v>
      </c>
      <c r="D39" s="56">
        <v>61407</v>
      </c>
      <c r="E39" s="56">
        <v>0</v>
      </c>
      <c r="F39" s="56">
        <v>0</v>
      </c>
      <c r="G39" s="56">
        <v>8670000</v>
      </c>
      <c r="H39" s="57" t="str">
        <f t="shared" si="3"/>
        <v>correcto</v>
      </c>
      <c r="I39" s="62">
        <f t="shared" si="4"/>
        <v>0</v>
      </c>
    </row>
    <row r="40" spans="1:21" ht="15.75" x14ac:dyDescent="0.25">
      <c r="A40" s="35" t="s">
        <v>72</v>
      </c>
      <c r="B40" s="56">
        <v>5915920</v>
      </c>
      <c r="C40" s="56">
        <v>3152141</v>
      </c>
      <c r="D40" s="56">
        <v>2471679</v>
      </c>
      <c r="E40" s="56">
        <v>0</v>
      </c>
      <c r="F40" s="56">
        <v>0</v>
      </c>
      <c r="G40" s="56">
        <v>292100</v>
      </c>
      <c r="H40" s="57" t="str">
        <f t="shared" si="3"/>
        <v>correcto</v>
      </c>
      <c r="I40" s="62">
        <f t="shared" si="4"/>
        <v>0</v>
      </c>
    </row>
    <row r="41" spans="1:21" ht="15.75" x14ac:dyDescent="0.25">
      <c r="A41" s="35" t="s">
        <v>73</v>
      </c>
      <c r="B41" s="56">
        <v>4428515</v>
      </c>
      <c r="C41" s="56">
        <v>1515288</v>
      </c>
      <c r="D41" s="56">
        <v>1445027</v>
      </c>
      <c r="E41" s="56">
        <v>0</v>
      </c>
      <c r="F41" s="56">
        <v>0</v>
      </c>
      <c r="G41" s="56">
        <v>1468200</v>
      </c>
      <c r="H41" s="57" t="str">
        <f t="shared" ref="H41:H72" si="5">+IF(+SUM(C41:G41)=B41,"correcto","ERROR")</f>
        <v>correcto</v>
      </c>
      <c r="I41" s="62">
        <f t="shared" si="4"/>
        <v>0</v>
      </c>
    </row>
    <row r="42" spans="1:21" ht="15.75" x14ac:dyDescent="0.25">
      <c r="A42" s="35" t="s">
        <v>74</v>
      </c>
      <c r="B42" s="56">
        <v>4858072</v>
      </c>
      <c r="C42" s="56">
        <v>29982</v>
      </c>
      <c r="D42" s="56">
        <v>915290</v>
      </c>
      <c r="E42" s="56">
        <v>0</v>
      </c>
      <c r="F42" s="56">
        <v>0</v>
      </c>
      <c r="G42" s="56">
        <v>3912800</v>
      </c>
      <c r="H42" s="57" t="str">
        <f t="shared" si="5"/>
        <v>correcto</v>
      </c>
      <c r="I42" s="62">
        <f t="shared" si="4"/>
        <v>0</v>
      </c>
    </row>
    <row r="43" spans="1:21" ht="15.75" x14ac:dyDescent="0.25">
      <c r="A43" s="35" t="s">
        <v>75</v>
      </c>
      <c r="B43" s="56">
        <v>97411723</v>
      </c>
      <c r="C43" s="56">
        <v>344701</v>
      </c>
      <c r="D43" s="56">
        <v>273239</v>
      </c>
      <c r="E43" s="56">
        <v>638</v>
      </c>
      <c r="F43" s="56">
        <v>103045</v>
      </c>
      <c r="G43" s="56">
        <v>96690100</v>
      </c>
      <c r="H43" s="57" t="str">
        <f t="shared" si="5"/>
        <v>correcto</v>
      </c>
      <c r="I43" s="62">
        <f t="shared" si="4"/>
        <v>0</v>
      </c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</row>
    <row r="44" spans="1:21" ht="15.75" x14ac:dyDescent="0.25">
      <c r="A44" s="35" t="s">
        <v>76</v>
      </c>
      <c r="B44" s="56">
        <v>5525153</v>
      </c>
      <c r="C44" s="56">
        <v>122906</v>
      </c>
      <c r="D44" s="56">
        <v>1651847</v>
      </c>
      <c r="E44" s="56">
        <v>0</v>
      </c>
      <c r="F44" s="56">
        <v>0</v>
      </c>
      <c r="G44" s="56">
        <v>3750400</v>
      </c>
      <c r="H44" s="57" t="str">
        <f t="shared" si="5"/>
        <v>correcto</v>
      </c>
      <c r="I44" s="62">
        <f t="shared" si="4"/>
        <v>0</v>
      </c>
    </row>
    <row r="45" spans="1:21" ht="15.75" x14ac:dyDescent="0.25">
      <c r="A45" s="35" t="s">
        <v>77</v>
      </c>
      <c r="B45" s="56">
        <v>1848846</v>
      </c>
      <c r="C45" s="56">
        <v>1166774</v>
      </c>
      <c r="D45" s="56">
        <v>552572</v>
      </c>
      <c r="E45" s="56">
        <v>0</v>
      </c>
      <c r="F45" s="56">
        <v>0</v>
      </c>
      <c r="G45" s="56">
        <v>129500</v>
      </c>
      <c r="H45" s="57" t="str">
        <f t="shared" si="5"/>
        <v>correcto</v>
      </c>
      <c r="I45" s="62">
        <f t="shared" si="4"/>
        <v>0</v>
      </c>
    </row>
    <row r="46" spans="1:21" ht="15.75" x14ac:dyDescent="0.25">
      <c r="A46" s="35" t="s">
        <v>78</v>
      </c>
      <c r="B46" s="56">
        <v>4441378</v>
      </c>
      <c r="C46" s="56">
        <v>1473062</v>
      </c>
      <c r="D46" s="56">
        <v>1921816</v>
      </c>
      <c r="E46" s="56">
        <v>0</v>
      </c>
      <c r="F46" s="56">
        <v>0</v>
      </c>
      <c r="G46" s="56">
        <v>1046500</v>
      </c>
      <c r="H46" s="57" t="str">
        <f t="shared" si="5"/>
        <v>correcto</v>
      </c>
      <c r="I46" s="62">
        <f t="shared" si="4"/>
        <v>0</v>
      </c>
    </row>
    <row r="47" spans="1:21" ht="15.75" x14ac:dyDescent="0.25">
      <c r="A47" s="35" t="s">
        <v>79</v>
      </c>
      <c r="B47" s="56">
        <v>4124252</v>
      </c>
      <c r="C47" s="56">
        <v>1405335</v>
      </c>
      <c r="D47" s="56">
        <v>2340817</v>
      </c>
      <c r="E47" s="56">
        <v>0</v>
      </c>
      <c r="F47" s="56">
        <v>0</v>
      </c>
      <c r="G47" s="56">
        <v>378100</v>
      </c>
      <c r="H47" s="57" t="str">
        <f t="shared" si="5"/>
        <v>correcto</v>
      </c>
      <c r="I47" s="62">
        <f t="shared" si="4"/>
        <v>0</v>
      </c>
    </row>
    <row r="48" spans="1:21" ht="15.75" x14ac:dyDescent="0.25">
      <c r="A48" s="35" t="s">
        <v>80</v>
      </c>
      <c r="B48" s="56">
        <v>2461696</v>
      </c>
      <c r="C48" s="56">
        <v>1277373</v>
      </c>
      <c r="D48" s="56">
        <v>1102923</v>
      </c>
      <c r="E48" s="56">
        <v>0</v>
      </c>
      <c r="F48" s="56">
        <v>0</v>
      </c>
      <c r="G48" s="56">
        <v>81400</v>
      </c>
      <c r="H48" s="57" t="str">
        <f t="shared" si="5"/>
        <v>correcto</v>
      </c>
      <c r="I48" s="62">
        <f t="shared" si="4"/>
        <v>0</v>
      </c>
    </row>
    <row r="49" spans="1:9" ht="15.75" x14ac:dyDescent="0.25">
      <c r="A49" s="35" t="s">
        <v>81</v>
      </c>
      <c r="B49" s="56">
        <v>1282381</v>
      </c>
      <c r="C49" s="56">
        <v>303130</v>
      </c>
      <c r="D49" s="56">
        <v>872844</v>
      </c>
      <c r="E49" s="56">
        <v>2205</v>
      </c>
      <c r="F49" s="56">
        <v>29802</v>
      </c>
      <c r="G49" s="56">
        <v>74400</v>
      </c>
      <c r="H49" s="57" t="str">
        <f t="shared" si="5"/>
        <v>correcto</v>
      </c>
      <c r="I49" s="62">
        <f t="shared" si="4"/>
        <v>0</v>
      </c>
    </row>
    <row r="50" spans="1:9" ht="15.75" x14ac:dyDescent="0.25">
      <c r="A50" s="35" t="s">
        <v>82</v>
      </c>
      <c r="B50" s="56">
        <v>4498120</v>
      </c>
      <c r="C50" s="56">
        <v>1729227</v>
      </c>
      <c r="D50" s="56">
        <v>703093</v>
      </c>
      <c r="E50" s="56">
        <v>0</v>
      </c>
      <c r="F50" s="56">
        <v>0</v>
      </c>
      <c r="G50" s="56">
        <v>2065800</v>
      </c>
      <c r="H50" s="57" t="str">
        <f t="shared" si="5"/>
        <v>correcto</v>
      </c>
      <c r="I50" s="62">
        <f t="shared" si="4"/>
        <v>0</v>
      </c>
    </row>
    <row r="51" spans="1:9" ht="15.75" x14ac:dyDescent="0.25">
      <c r="A51" s="35" t="s">
        <v>83</v>
      </c>
      <c r="B51" s="56">
        <v>4336180</v>
      </c>
      <c r="C51" s="56">
        <v>2264041</v>
      </c>
      <c r="D51" s="56">
        <v>2054083</v>
      </c>
      <c r="E51" s="56">
        <v>0</v>
      </c>
      <c r="F51" s="56">
        <v>456</v>
      </c>
      <c r="G51" s="56">
        <v>17600</v>
      </c>
      <c r="H51" s="57" t="str">
        <f t="shared" si="5"/>
        <v>correcto</v>
      </c>
      <c r="I51" s="62">
        <f t="shared" si="4"/>
        <v>0</v>
      </c>
    </row>
    <row r="52" spans="1:9" ht="15.75" x14ac:dyDescent="0.25">
      <c r="A52" s="35" t="s">
        <v>84</v>
      </c>
      <c r="B52" s="56">
        <v>4718603</v>
      </c>
      <c r="C52" s="56">
        <v>1267417</v>
      </c>
      <c r="D52" s="56">
        <v>3350594</v>
      </c>
      <c r="E52" s="56">
        <v>0</v>
      </c>
      <c r="F52" s="56">
        <v>65592</v>
      </c>
      <c r="G52" s="56">
        <v>35000</v>
      </c>
      <c r="H52" s="57" t="str">
        <f t="shared" si="5"/>
        <v>correcto</v>
      </c>
      <c r="I52" s="62">
        <f t="shared" si="4"/>
        <v>0</v>
      </c>
    </row>
    <row r="53" spans="1:9" ht="15.75" x14ac:dyDescent="0.25">
      <c r="A53" s="35" t="s">
        <v>85</v>
      </c>
      <c r="B53" s="56">
        <v>873732</v>
      </c>
      <c r="C53" s="56">
        <v>429399</v>
      </c>
      <c r="D53" s="56">
        <v>348033</v>
      </c>
      <c r="E53" s="56">
        <v>0</v>
      </c>
      <c r="F53" s="56">
        <v>0</v>
      </c>
      <c r="G53" s="56">
        <v>96300</v>
      </c>
      <c r="H53" s="57" t="str">
        <f t="shared" si="5"/>
        <v>correcto</v>
      </c>
      <c r="I53" s="62">
        <f t="shared" si="4"/>
        <v>0</v>
      </c>
    </row>
    <row r="54" spans="1:9" ht="15.75" x14ac:dyDescent="0.25">
      <c r="A54" s="35" t="s">
        <v>86</v>
      </c>
      <c r="B54" s="56">
        <v>5775754</v>
      </c>
      <c r="C54" s="56">
        <v>1818459</v>
      </c>
      <c r="D54" s="56">
        <v>3017156</v>
      </c>
      <c r="E54" s="56">
        <v>239</v>
      </c>
      <c r="F54" s="56">
        <v>15400</v>
      </c>
      <c r="G54" s="56">
        <v>924500</v>
      </c>
      <c r="H54" s="57" t="str">
        <f t="shared" si="5"/>
        <v>correcto</v>
      </c>
      <c r="I54" s="62">
        <f t="shared" si="4"/>
        <v>0</v>
      </c>
    </row>
    <row r="55" spans="1:9" ht="15.75" x14ac:dyDescent="0.25">
      <c r="A55" s="35" t="s">
        <v>87</v>
      </c>
      <c r="B55" s="56">
        <v>11915383</v>
      </c>
      <c r="C55" s="56">
        <v>2563633</v>
      </c>
      <c r="D55" s="56">
        <v>2401150</v>
      </c>
      <c r="E55" s="56">
        <v>0</v>
      </c>
      <c r="F55" s="56">
        <v>0</v>
      </c>
      <c r="G55" s="56">
        <v>6950600</v>
      </c>
      <c r="H55" s="57" t="str">
        <f t="shared" si="5"/>
        <v>correcto</v>
      </c>
      <c r="I55" s="62">
        <f t="shared" si="4"/>
        <v>0</v>
      </c>
    </row>
    <row r="56" spans="1:9" ht="15.75" x14ac:dyDescent="0.25">
      <c r="A56" s="35" t="s">
        <v>88</v>
      </c>
      <c r="B56" s="56">
        <v>7565492</v>
      </c>
      <c r="C56" s="56">
        <v>640998</v>
      </c>
      <c r="D56" s="56">
        <v>2210081</v>
      </c>
      <c r="E56" s="56">
        <v>4198</v>
      </c>
      <c r="F56" s="56">
        <v>453215</v>
      </c>
      <c r="G56" s="56">
        <v>4257000</v>
      </c>
      <c r="H56" s="57" t="str">
        <f t="shared" si="5"/>
        <v>correcto</v>
      </c>
      <c r="I56" s="62">
        <f t="shared" si="4"/>
        <v>0</v>
      </c>
    </row>
    <row r="57" spans="1:9" ht="15.75" x14ac:dyDescent="0.25">
      <c r="A57" s="35" t="s">
        <v>89</v>
      </c>
      <c r="B57" s="56">
        <v>10837045</v>
      </c>
      <c r="C57" s="56">
        <v>1749323</v>
      </c>
      <c r="D57" s="56">
        <v>1984422</v>
      </c>
      <c r="E57" s="56">
        <v>0</v>
      </c>
      <c r="F57" s="56">
        <v>0</v>
      </c>
      <c r="G57" s="56">
        <v>7103300</v>
      </c>
      <c r="H57" s="57" t="str">
        <f t="shared" si="5"/>
        <v>correcto</v>
      </c>
      <c r="I57" s="62">
        <f t="shared" si="4"/>
        <v>0</v>
      </c>
    </row>
    <row r="58" spans="1:9" ht="15.75" x14ac:dyDescent="0.25">
      <c r="A58" s="35" t="s">
        <v>90</v>
      </c>
      <c r="B58" s="56">
        <v>3956254</v>
      </c>
      <c r="C58" s="56">
        <v>2354302</v>
      </c>
      <c r="D58" s="56">
        <v>1553805</v>
      </c>
      <c r="E58" s="56">
        <v>1647</v>
      </c>
      <c r="F58" s="56">
        <v>0</v>
      </c>
      <c r="G58" s="56">
        <v>46500</v>
      </c>
      <c r="H58" s="57" t="str">
        <f t="shared" si="5"/>
        <v>correcto</v>
      </c>
      <c r="I58" s="62">
        <f t="shared" si="4"/>
        <v>0</v>
      </c>
    </row>
    <row r="59" spans="1:9" ht="15.75" x14ac:dyDescent="0.25">
      <c r="A59" s="35" t="s">
        <v>91</v>
      </c>
      <c r="B59" s="56">
        <v>1636028</v>
      </c>
      <c r="C59" s="56">
        <v>492302</v>
      </c>
      <c r="D59" s="56">
        <v>839926</v>
      </c>
      <c r="E59" s="56">
        <v>0</v>
      </c>
      <c r="F59" s="56">
        <v>0</v>
      </c>
      <c r="G59" s="56">
        <v>303800</v>
      </c>
      <c r="H59" s="57" t="str">
        <f t="shared" si="5"/>
        <v>correcto</v>
      </c>
      <c r="I59" s="62">
        <f t="shared" si="4"/>
        <v>0</v>
      </c>
    </row>
    <row r="60" spans="1:9" ht="15.75" x14ac:dyDescent="0.25">
      <c r="A60" s="35" t="s">
        <v>92</v>
      </c>
      <c r="B60" s="56">
        <v>188042609</v>
      </c>
      <c r="C60" s="56">
        <v>6552</v>
      </c>
      <c r="D60" s="56">
        <v>5434</v>
      </c>
      <c r="E60" s="56">
        <v>6643</v>
      </c>
      <c r="F60" s="56">
        <v>199680</v>
      </c>
      <c r="G60" s="56">
        <v>187824300</v>
      </c>
      <c r="H60" s="57" t="str">
        <f t="shared" si="5"/>
        <v>correcto</v>
      </c>
      <c r="I60" s="62">
        <f t="shared" si="4"/>
        <v>0</v>
      </c>
    </row>
    <row r="61" spans="1:9" ht="15.75" x14ac:dyDescent="0.25">
      <c r="A61" s="35" t="s">
        <v>93</v>
      </c>
      <c r="B61" s="56">
        <v>12398440</v>
      </c>
      <c r="C61" s="56">
        <v>210363</v>
      </c>
      <c r="D61" s="56">
        <v>252677</v>
      </c>
      <c r="E61" s="56">
        <v>0</v>
      </c>
      <c r="F61" s="56">
        <v>0</v>
      </c>
      <c r="G61" s="56">
        <v>11935400</v>
      </c>
      <c r="H61" s="57" t="str">
        <f t="shared" si="5"/>
        <v>correcto</v>
      </c>
      <c r="I61" s="62">
        <f t="shared" si="4"/>
        <v>0</v>
      </c>
    </row>
    <row r="62" spans="1:9" ht="15.75" x14ac:dyDescent="0.25">
      <c r="A62" s="35" t="s">
        <v>94</v>
      </c>
      <c r="B62" s="56">
        <v>6352353</v>
      </c>
      <c r="C62" s="56">
        <v>849502</v>
      </c>
      <c r="D62" s="56">
        <v>1329251</v>
      </c>
      <c r="E62" s="56">
        <v>0</v>
      </c>
      <c r="F62" s="56">
        <v>0</v>
      </c>
      <c r="G62" s="56">
        <v>4173600</v>
      </c>
      <c r="H62" s="57" t="str">
        <f t="shared" si="5"/>
        <v>correcto</v>
      </c>
      <c r="I62" s="62">
        <f t="shared" si="4"/>
        <v>0</v>
      </c>
    </row>
    <row r="63" spans="1:9" ht="15.75" x14ac:dyDescent="0.25">
      <c r="A63" s="35" t="s">
        <v>95</v>
      </c>
      <c r="B63" s="56">
        <v>6059250</v>
      </c>
      <c r="C63" s="56">
        <v>5004529</v>
      </c>
      <c r="D63" s="56">
        <v>694921</v>
      </c>
      <c r="E63" s="56">
        <v>0</v>
      </c>
      <c r="F63" s="56">
        <v>0</v>
      </c>
      <c r="G63" s="56">
        <v>359800</v>
      </c>
      <c r="H63" s="57" t="str">
        <f t="shared" si="5"/>
        <v>correcto</v>
      </c>
      <c r="I63" s="62">
        <f t="shared" si="4"/>
        <v>0</v>
      </c>
    </row>
    <row r="64" spans="1:9" ht="15.75" x14ac:dyDescent="0.25">
      <c r="A64" s="35" t="s">
        <v>96</v>
      </c>
      <c r="B64" s="56">
        <v>2720381</v>
      </c>
      <c r="C64" s="56">
        <v>1156958</v>
      </c>
      <c r="D64" s="56">
        <v>1549023</v>
      </c>
      <c r="E64" s="56">
        <v>0</v>
      </c>
      <c r="F64" s="56">
        <v>0</v>
      </c>
      <c r="G64" s="56">
        <v>14400</v>
      </c>
      <c r="H64" s="57" t="str">
        <f t="shared" si="5"/>
        <v>correcto</v>
      </c>
      <c r="I64" s="62">
        <f t="shared" si="4"/>
        <v>0</v>
      </c>
    </row>
    <row r="65" spans="1:9" ht="15.75" x14ac:dyDescent="0.25">
      <c r="A65" s="35" t="s">
        <v>97</v>
      </c>
      <c r="B65" s="56">
        <v>3470855</v>
      </c>
      <c r="C65" s="56">
        <v>2403933</v>
      </c>
      <c r="D65" s="56">
        <v>994222</v>
      </c>
      <c r="E65" s="56">
        <v>0</v>
      </c>
      <c r="F65" s="56">
        <v>0</v>
      </c>
      <c r="G65" s="56">
        <v>72700</v>
      </c>
      <c r="H65" s="57" t="str">
        <f t="shared" si="5"/>
        <v>correcto</v>
      </c>
      <c r="I65" s="62">
        <f t="shared" si="4"/>
        <v>0</v>
      </c>
    </row>
    <row r="66" spans="1:9" ht="15.75" x14ac:dyDescent="0.25">
      <c r="A66" s="35" t="s">
        <v>98</v>
      </c>
      <c r="B66" s="56">
        <v>1964356</v>
      </c>
      <c r="C66" s="56">
        <v>1077649</v>
      </c>
      <c r="D66" s="56">
        <v>857607</v>
      </c>
      <c r="E66" s="56">
        <v>0</v>
      </c>
      <c r="F66" s="56">
        <v>0</v>
      </c>
      <c r="G66" s="56">
        <v>29100</v>
      </c>
      <c r="H66" s="57" t="str">
        <f t="shared" si="5"/>
        <v>correcto</v>
      </c>
      <c r="I66" s="62">
        <f t="shared" si="4"/>
        <v>0</v>
      </c>
    </row>
    <row r="67" spans="1:9" ht="15.75" x14ac:dyDescent="0.25">
      <c r="A67" s="35" t="s">
        <v>99</v>
      </c>
      <c r="B67" s="56">
        <v>1367176</v>
      </c>
      <c r="C67" s="56">
        <v>325997</v>
      </c>
      <c r="D67" s="56">
        <v>1039979</v>
      </c>
      <c r="E67" s="56">
        <v>0</v>
      </c>
      <c r="F67" s="56">
        <v>0</v>
      </c>
      <c r="G67" s="56">
        <v>1200</v>
      </c>
      <c r="H67" s="57" t="str">
        <f t="shared" si="5"/>
        <v>correcto</v>
      </c>
      <c r="I67" s="62">
        <f t="shared" si="4"/>
        <v>0</v>
      </c>
    </row>
    <row r="68" spans="1:9" ht="15.75" x14ac:dyDescent="0.25">
      <c r="A68" s="35" t="s">
        <v>100</v>
      </c>
      <c r="B68" s="56">
        <v>3467678</v>
      </c>
      <c r="C68" s="56">
        <v>1131430</v>
      </c>
      <c r="D68" s="56">
        <v>2318648</v>
      </c>
      <c r="E68" s="56">
        <v>0</v>
      </c>
      <c r="F68" s="56">
        <v>0</v>
      </c>
      <c r="G68" s="56">
        <v>17600</v>
      </c>
      <c r="H68" s="57" t="str">
        <f t="shared" si="5"/>
        <v>correcto</v>
      </c>
      <c r="I68" s="62">
        <f t="shared" si="4"/>
        <v>0</v>
      </c>
    </row>
    <row r="69" spans="1:9" ht="15.75" x14ac:dyDescent="0.25">
      <c r="A69" s="35" t="s">
        <v>101</v>
      </c>
      <c r="B69" s="56">
        <v>1016943</v>
      </c>
      <c r="C69" s="56">
        <v>138752</v>
      </c>
      <c r="D69" s="56">
        <v>745591</v>
      </c>
      <c r="E69" s="56">
        <v>0</v>
      </c>
      <c r="F69" s="56">
        <v>0</v>
      </c>
      <c r="G69" s="56">
        <v>132600</v>
      </c>
      <c r="H69" s="57" t="str">
        <f t="shared" si="5"/>
        <v>correcto</v>
      </c>
      <c r="I69" s="62">
        <f t="shared" si="4"/>
        <v>0</v>
      </c>
    </row>
    <row r="70" spans="1:9" ht="15.75" x14ac:dyDescent="0.25">
      <c r="A70" s="35" t="s">
        <v>102</v>
      </c>
      <c r="B70" s="56">
        <v>946413</v>
      </c>
      <c r="C70" s="56">
        <v>21009</v>
      </c>
      <c r="D70" s="56">
        <v>885895</v>
      </c>
      <c r="E70" s="56">
        <v>1009</v>
      </c>
      <c r="F70" s="56">
        <v>0</v>
      </c>
      <c r="G70" s="56">
        <v>38500</v>
      </c>
      <c r="H70" s="57" t="str">
        <f t="shared" si="5"/>
        <v>correcto</v>
      </c>
      <c r="I70" s="62">
        <f t="shared" si="4"/>
        <v>0</v>
      </c>
    </row>
    <row r="71" spans="1:9" ht="15.75" x14ac:dyDescent="0.25">
      <c r="A71" s="35" t="s">
        <v>103</v>
      </c>
      <c r="B71" s="56">
        <v>1767068</v>
      </c>
      <c r="C71" s="56">
        <v>471914</v>
      </c>
      <c r="D71" s="56">
        <v>1272254</v>
      </c>
      <c r="E71" s="56">
        <v>0</v>
      </c>
      <c r="F71" s="56">
        <v>1000</v>
      </c>
      <c r="G71" s="56">
        <v>21900</v>
      </c>
      <c r="H71" s="57" t="str">
        <f t="shared" si="5"/>
        <v>correcto</v>
      </c>
      <c r="I71" s="62">
        <f t="shared" si="4"/>
        <v>0</v>
      </c>
    </row>
    <row r="72" spans="1:9" ht="15.75" x14ac:dyDescent="0.25">
      <c r="A72" s="35" t="s">
        <v>104</v>
      </c>
      <c r="B72" s="56">
        <v>1634797</v>
      </c>
      <c r="C72" s="56">
        <v>274981</v>
      </c>
      <c r="D72" s="56">
        <v>888716</v>
      </c>
      <c r="E72" s="56">
        <v>0</v>
      </c>
      <c r="F72" s="56">
        <v>0</v>
      </c>
      <c r="G72" s="56">
        <v>471100</v>
      </c>
      <c r="H72" s="57" t="str">
        <f t="shared" si="5"/>
        <v>correcto</v>
      </c>
      <c r="I72" s="62">
        <f t="shared" si="4"/>
        <v>0</v>
      </c>
    </row>
    <row r="73" spans="1:9" ht="15.75" x14ac:dyDescent="0.25">
      <c r="A73" s="35" t="s">
        <v>105</v>
      </c>
      <c r="B73" s="56">
        <v>5442302</v>
      </c>
      <c r="C73" s="56">
        <v>1499586</v>
      </c>
      <c r="D73" s="56">
        <v>3086916</v>
      </c>
      <c r="E73" s="56">
        <v>0</v>
      </c>
      <c r="F73" s="56">
        <v>0</v>
      </c>
      <c r="G73" s="56">
        <v>855800</v>
      </c>
      <c r="H73" s="57" t="str">
        <f t="shared" ref="H73:H104" si="6">+IF(+SUM(C73:G73)=B73,"correcto","ERROR")</f>
        <v>correcto</v>
      </c>
      <c r="I73" s="62">
        <f t="shared" si="4"/>
        <v>0</v>
      </c>
    </row>
    <row r="74" spans="1:9" ht="15.75" x14ac:dyDescent="0.25">
      <c r="A74" s="35" t="s">
        <v>106</v>
      </c>
      <c r="B74" s="56">
        <v>45915560</v>
      </c>
      <c r="C74" s="56">
        <v>5393237</v>
      </c>
      <c r="D74" s="56">
        <v>1027619</v>
      </c>
      <c r="E74" s="56">
        <v>11720252</v>
      </c>
      <c r="F74" s="56">
        <v>613952</v>
      </c>
      <c r="G74" s="56">
        <v>27160500</v>
      </c>
      <c r="H74" s="57" t="str">
        <f t="shared" si="6"/>
        <v>correcto</v>
      </c>
      <c r="I74" s="62">
        <f t="shared" si="4"/>
        <v>0</v>
      </c>
    </row>
    <row r="75" spans="1:9" ht="15.75" x14ac:dyDescent="0.25">
      <c r="A75" s="35" t="s">
        <v>107</v>
      </c>
      <c r="B75" s="56">
        <v>11171453</v>
      </c>
      <c r="C75" s="56">
        <v>74851</v>
      </c>
      <c r="D75" s="56">
        <v>511602</v>
      </c>
      <c r="E75" s="56">
        <v>0</v>
      </c>
      <c r="F75" s="56">
        <v>0</v>
      </c>
      <c r="G75" s="56">
        <v>10585000</v>
      </c>
      <c r="H75" s="57" t="str">
        <f t="shared" si="6"/>
        <v>correcto</v>
      </c>
      <c r="I75" s="62">
        <f t="shared" si="4"/>
        <v>0</v>
      </c>
    </row>
    <row r="76" spans="1:9" ht="15.75" x14ac:dyDescent="0.25">
      <c r="A76" s="35" t="s">
        <v>108</v>
      </c>
      <c r="B76" s="56">
        <v>3015804</v>
      </c>
      <c r="C76" s="56">
        <v>1565693</v>
      </c>
      <c r="D76" s="56">
        <v>1424111</v>
      </c>
      <c r="E76" s="56">
        <v>0</v>
      </c>
      <c r="F76" s="56">
        <v>0</v>
      </c>
      <c r="G76" s="56">
        <v>26000</v>
      </c>
      <c r="H76" s="57" t="str">
        <f t="shared" si="6"/>
        <v>correcto</v>
      </c>
      <c r="I76" s="62">
        <f t="shared" si="4"/>
        <v>0</v>
      </c>
    </row>
    <row r="77" spans="1:9" ht="15.75" x14ac:dyDescent="0.25">
      <c r="A77" s="35" t="s">
        <v>109</v>
      </c>
      <c r="B77" s="56">
        <v>8215367</v>
      </c>
      <c r="C77" s="56">
        <v>2955431</v>
      </c>
      <c r="D77" s="56">
        <v>4335836</v>
      </c>
      <c r="E77" s="56">
        <v>0</v>
      </c>
      <c r="F77" s="56">
        <v>0</v>
      </c>
      <c r="G77" s="56">
        <v>924100</v>
      </c>
      <c r="H77" s="57" t="str">
        <f t="shared" si="6"/>
        <v>correcto</v>
      </c>
      <c r="I77" s="62">
        <f t="shared" si="4"/>
        <v>0</v>
      </c>
    </row>
    <row r="78" spans="1:9" ht="15.75" x14ac:dyDescent="0.25">
      <c r="A78" s="35" t="s">
        <v>110</v>
      </c>
      <c r="B78" s="56">
        <v>2911062</v>
      </c>
      <c r="C78" s="56">
        <v>1309379</v>
      </c>
      <c r="D78" s="56">
        <v>1577883</v>
      </c>
      <c r="E78" s="56">
        <v>0</v>
      </c>
      <c r="F78" s="56">
        <v>0</v>
      </c>
      <c r="G78" s="56">
        <v>23800</v>
      </c>
      <c r="H78" s="57" t="str">
        <f t="shared" si="6"/>
        <v>correcto</v>
      </c>
      <c r="I78" s="62">
        <f t="shared" si="4"/>
        <v>0</v>
      </c>
    </row>
    <row r="79" spans="1:9" ht="15.75" x14ac:dyDescent="0.25">
      <c r="A79" s="35" t="s">
        <v>111</v>
      </c>
      <c r="B79" s="56">
        <v>3320021</v>
      </c>
      <c r="C79" s="56">
        <v>1288598</v>
      </c>
      <c r="D79" s="56">
        <v>2000847</v>
      </c>
      <c r="E79" s="56">
        <v>6776</v>
      </c>
      <c r="F79" s="56">
        <v>0</v>
      </c>
      <c r="G79" s="56">
        <v>23800</v>
      </c>
      <c r="H79" s="57" t="str">
        <f t="shared" si="6"/>
        <v>correcto</v>
      </c>
      <c r="I79" s="62">
        <f t="shared" si="4"/>
        <v>0</v>
      </c>
    </row>
    <row r="80" spans="1:9" ht="15.75" x14ac:dyDescent="0.25">
      <c r="A80" s="35" t="s">
        <v>112</v>
      </c>
      <c r="B80" s="56">
        <v>2033101</v>
      </c>
      <c r="C80" s="56">
        <v>1088628</v>
      </c>
      <c r="D80" s="56">
        <v>746573</v>
      </c>
      <c r="E80" s="56">
        <v>0</v>
      </c>
      <c r="F80" s="56">
        <v>0</v>
      </c>
      <c r="G80" s="56">
        <v>197900</v>
      </c>
      <c r="H80" s="57" t="str">
        <f t="shared" si="6"/>
        <v>correcto</v>
      </c>
      <c r="I80" s="62">
        <f t="shared" si="4"/>
        <v>0</v>
      </c>
    </row>
    <row r="81" spans="1:9" ht="15.75" x14ac:dyDescent="0.25">
      <c r="A81" s="35" t="s">
        <v>113</v>
      </c>
      <c r="B81" s="56">
        <v>10398649</v>
      </c>
      <c r="C81" s="56">
        <v>864497</v>
      </c>
      <c r="D81" s="56">
        <v>2351571</v>
      </c>
      <c r="E81" s="56">
        <v>0</v>
      </c>
      <c r="F81" s="56">
        <v>1113481</v>
      </c>
      <c r="G81" s="56">
        <v>6069100</v>
      </c>
      <c r="H81" s="57" t="str">
        <f t="shared" si="6"/>
        <v>correcto</v>
      </c>
      <c r="I81" s="62">
        <f t="shared" si="4"/>
        <v>0</v>
      </c>
    </row>
    <row r="82" spans="1:9" ht="15.75" x14ac:dyDescent="0.25">
      <c r="A82" s="35" t="s">
        <v>114</v>
      </c>
      <c r="B82" s="56">
        <v>8877993</v>
      </c>
      <c r="C82" s="56">
        <v>2717730</v>
      </c>
      <c r="D82" s="56">
        <v>1618163</v>
      </c>
      <c r="E82" s="56">
        <v>0</v>
      </c>
      <c r="F82" s="56">
        <v>0</v>
      </c>
      <c r="G82" s="56">
        <v>4542100</v>
      </c>
      <c r="H82" s="57" t="str">
        <f t="shared" si="6"/>
        <v>correcto</v>
      </c>
      <c r="I82" s="62">
        <f t="shared" si="4"/>
        <v>0</v>
      </c>
    </row>
    <row r="83" spans="1:9" ht="15.75" x14ac:dyDescent="0.25">
      <c r="A83" s="35" t="s">
        <v>115</v>
      </c>
      <c r="B83" s="56">
        <v>51630968</v>
      </c>
      <c r="C83" s="56">
        <v>6569738</v>
      </c>
      <c r="D83" s="56">
        <v>567517</v>
      </c>
      <c r="E83" s="56">
        <v>0</v>
      </c>
      <c r="F83" s="56">
        <v>31213</v>
      </c>
      <c r="G83" s="56">
        <v>44462500</v>
      </c>
      <c r="H83" s="57" t="str">
        <f t="shared" si="6"/>
        <v>correcto</v>
      </c>
      <c r="I83" s="62">
        <f t="shared" si="4"/>
        <v>0</v>
      </c>
    </row>
    <row r="84" spans="1:9" ht="15.75" x14ac:dyDescent="0.25">
      <c r="A84" s="35" t="s">
        <v>116</v>
      </c>
      <c r="B84" s="56">
        <v>2061208</v>
      </c>
      <c r="C84" s="56">
        <v>410999</v>
      </c>
      <c r="D84" s="56">
        <v>1643109</v>
      </c>
      <c r="E84" s="56">
        <v>0</v>
      </c>
      <c r="F84" s="56">
        <v>0</v>
      </c>
      <c r="G84" s="56">
        <v>7100</v>
      </c>
      <c r="H84" s="57" t="str">
        <f t="shared" si="6"/>
        <v>correcto</v>
      </c>
      <c r="I84" s="62">
        <f t="shared" si="4"/>
        <v>0</v>
      </c>
    </row>
    <row r="85" spans="1:9" ht="15.75" x14ac:dyDescent="0.25">
      <c r="A85" s="35" t="s">
        <v>117</v>
      </c>
      <c r="B85" s="56">
        <v>2717524</v>
      </c>
      <c r="C85" s="56">
        <v>1061969</v>
      </c>
      <c r="D85" s="56">
        <v>1507855</v>
      </c>
      <c r="E85" s="56">
        <v>0</v>
      </c>
      <c r="F85" s="56">
        <v>0</v>
      </c>
      <c r="G85" s="56">
        <v>147700</v>
      </c>
      <c r="H85" s="57" t="str">
        <f t="shared" si="6"/>
        <v>correcto</v>
      </c>
      <c r="I85" s="62">
        <f t="shared" ref="I85:I132" si="7">+B85-SUM(C85:G85)</f>
        <v>0</v>
      </c>
    </row>
    <row r="86" spans="1:9" ht="15.75" x14ac:dyDescent="0.25">
      <c r="A86" s="35" t="s">
        <v>118</v>
      </c>
      <c r="B86" s="56">
        <v>2950872</v>
      </c>
      <c r="C86" s="56">
        <v>980729</v>
      </c>
      <c r="D86" s="56">
        <v>1665243</v>
      </c>
      <c r="E86" s="56">
        <v>0</v>
      </c>
      <c r="F86" s="56">
        <v>0</v>
      </c>
      <c r="G86" s="56">
        <v>304900</v>
      </c>
      <c r="H86" s="57" t="str">
        <f t="shared" si="6"/>
        <v>correcto</v>
      </c>
      <c r="I86" s="62">
        <f t="shared" si="7"/>
        <v>0</v>
      </c>
    </row>
    <row r="87" spans="1:9" ht="15.75" x14ac:dyDescent="0.25">
      <c r="A87" s="35" t="s">
        <v>119</v>
      </c>
      <c r="B87" s="56">
        <v>6890201</v>
      </c>
      <c r="C87" s="56">
        <v>1654591</v>
      </c>
      <c r="D87" s="56">
        <v>3624910</v>
      </c>
      <c r="E87" s="56">
        <v>0</v>
      </c>
      <c r="F87" s="56">
        <v>0</v>
      </c>
      <c r="G87" s="56">
        <v>1610700</v>
      </c>
      <c r="H87" s="57" t="str">
        <f t="shared" si="6"/>
        <v>correcto</v>
      </c>
      <c r="I87" s="62">
        <f t="shared" si="7"/>
        <v>0</v>
      </c>
    </row>
    <row r="88" spans="1:9" ht="15.75" x14ac:dyDescent="0.25">
      <c r="A88" s="35" t="s">
        <v>120</v>
      </c>
      <c r="B88" s="56">
        <v>10134365</v>
      </c>
      <c r="C88" s="56">
        <v>6118382</v>
      </c>
      <c r="D88" s="56">
        <v>2093665</v>
      </c>
      <c r="E88" s="56">
        <v>747059</v>
      </c>
      <c r="F88" s="56">
        <v>119259</v>
      </c>
      <c r="G88" s="56">
        <v>1056000</v>
      </c>
      <c r="H88" s="57" t="str">
        <f t="shared" si="6"/>
        <v>correcto</v>
      </c>
      <c r="I88" s="62">
        <f t="shared" si="7"/>
        <v>0</v>
      </c>
    </row>
    <row r="89" spans="1:9" ht="15.75" x14ac:dyDescent="0.25">
      <c r="A89" s="35" t="s">
        <v>121</v>
      </c>
      <c r="B89" s="56">
        <v>5002999</v>
      </c>
      <c r="C89" s="56">
        <v>592032</v>
      </c>
      <c r="D89" s="56">
        <v>1785867</v>
      </c>
      <c r="E89" s="56">
        <v>0</v>
      </c>
      <c r="F89" s="56">
        <v>0</v>
      </c>
      <c r="G89" s="56">
        <v>2625100</v>
      </c>
      <c r="H89" s="57" t="str">
        <f t="shared" si="6"/>
        <v>correcto</v>
      </c>
      <c r="I89" s="62">
        <f t="shared" si="7"/>
        <v>0</v>
      </c>
    </row>
    <row r="90" spans="1:9" ht="15.75" x14ac:dyDescent="0.25">
      <c r="A90" s="35" t="s">
        <v>122</v>
      </c>
      <c r="B90" s="56">
        <v>16324793</v>
      </c>
      <c r="C90" s="56">
        <v>688482</v>
      </c>
      <c r="D90" s="56">
        <v>1091711</v>
      </c>
      <c r="E90" s="56">
        <v>0</v>
      </c>
      <c r="F90" s="56">
        <v>0</v>
      </c>
      <c r="G90" s="56">
        <v>14544600</v>
      </c>
      <c r="H90" s="57" t="str">
        <f t="shared" si="6"/>
        <v>correcto</v>
      </c>
      <c r="I90" s="62">
        <f t="shared" si="7"/>
        <v>0</v>
      </c>
    </row>
    <row r="91" spans="1:9" ht="15.75" x14ac:dyDescent="0.25">
      <c r="A91" s="35" t="s">
        <v>123</v>
      </c>
      <c r="B91" s="56">
        <v>7335480</v>
      </c>
      <c r="C91" s="56">
        <v>448758</v>
      </c>
      <c r="D91" s="56">
        <v>1648071</v>
      </c>
      <c r="E91" s="56">
        <v>0</v>
      </c>
      <c r="F91" s="56">
        <v>185951</v>
      </c>
      <c r="G91" s="56">
        <v>5052700</v>
      </c>
      <c r="H91" s="57" t="str">
        <f t="shared" si="6"/>
        <v>correcto</v>
      </c>
      <c r="I91" s="62">
        <f t="shared" si="7"/>
        <v>0</v>
      </c>
    </row>
    <row r="92" spans="1:9" ht="15.75" x14ac:dyDescent="0.25">
      <c r="A92" s="35" t="s">
        <v>124</v>
      </c>
      <c r="B92" s="56">
        <v>1731274</v>
      </c>
      <c r="C92" s="56">
        <v>551747</v>
      </c>
      <c r="D92" s="56">
        <v>1178027</v>
      </c>
      <c r="E92" s="56">
        <v>0</v>
      </c>
      <c r="F92" s="56">
        <v>0</v>
      </c>
      <c r="G92" s="56">
        <v>1500</v>
      </c>
      <c r="H92" s="57" t="str">
        <f t="shared" si="6"/>
        <v>correcto</v>
      </c>
      <c r="I92" s="62">
        <f t="shared" si="7"/>
        <v>0</v>
      </c>
    </row>
    <row r="93" spans="1:9" ht="15.75" x14ac:dyDescent="0.25">
      <c r="A93" s="35" t="s">
        <v>125</v>
      </c>
      <c r="B93" s="56">
        <v>1519998</v>
      </c>
      <c r="C93" s="56">
        <v>17741</v>
      </c>
      <c r="D93" s="56">
        <v>1442457</v>
      </c>
      <c r="E93" s="56">
        <v>0</v>
      </c>
      <c r="F93" s="56">
        <v>0</v>
      </c>
      <c r="G93" s="56">
        <v>59800</v>
      </c>
      <c r="H93" s="57" t="str">
        <f t="shared" si="6"/>
        <v>correcto</v>
      </c>
      <c r="I93" s="62">
        <f t="shared" si="7"/>
        <v>0</v>
      </c>
    </row>
    <row r="94" spans="1:9" ht="15.75" x14ac:dyDescent="0.25">
      <c r="A94" s="35" t="s">
        <v>126</v>
      </c>
      <c r="B94" s="56">
        <v>4730758</v>
      </c>
      <c r="C94" s="56">
        <v>700261</v>
      </c>
      <c r="D94" s="56">
        <v>1512297</v>
      </c>
      <c r="E94" s="56">
        <v>0</v>
      </c>
      <c r="F94" s="56">
        <v>0</v>
      </c>
      <c r="G94" s="56">
        <v>2518200</v>
      </c>
      <c r="H94" s="57" t="str">
        <f t="shared" si="6"/>
        <v>correcto</v>
      </c>
      <c r="I94" s="62">
        <f t="shared" si="7"/>
        <v>0</v>
      </c>
    </row>
    <row r="95" spans="1:9" ht="15.75" x14ac:dyDescent="0.25">
      <c r="A95" s="35" t="s">
        <v>127</v>
      </c>
      <c r="B95" s="56">
        <v>9919765</v>
      </c>
      <c r="C95" s="56">
        <v>988960</v>
      </c>
      <c r="D95" s="56">
        <v>1410305</v>
      </c>
      <c r="E95" s="56">
        <v>0</v>
      </c>
      <c r="F95" s="56">
        <v>0</v>
      </c>
      <c r="G95" s="56">
        <v>7520500</v>
      </c>
      <c r="H95" s="57" t="str">
        <f t="shared" si="6"/>
        <v>correcto</v>
      </c>
      <c r="I95" s="62">
        <f t="shared" si="7"/>
        <v>0</v>
      </c>
    </row>
    <row r="96" spans="1:9" ht="15.75" x14ac:dyDescent="0.25">
      <c r="A96" s="35" t="s">
        <v>128</v>
      </c>
      <c r="B96" s="56">
        <v>2326579</v>
      </c>
      <c r="C96" s="56">
        <v>369780</v>
      </c>
      <c r="D96" s="56">
        <v>1444899</v>
      </c>
      <c r="E96" s="56">
        <v>0</v>
      </c>
      <c r="F96" s="56">
        <v>0</v>
      </c>
      <c r="G96" s="56">
        <v>511900</v>
      </c>
      <c r="H96" s="57" t="str">
        <f t="shared" si="6"/>
        <v>correcto</v>
      </c>
      <c r="I96" s="62">
        <f t="shared" si="7"/>
        <v>0</v>
      </c>
    </row>
    <row r="97" spans="1:9" ht="15.75" x14ac:dyDescent="0.25">
      <c r="A97" s="35" t="s">
        <v>129</v>
      </c>
      <c r="B97" s="56">
        <v>3070366</v>
      </c>
      <c r="C97" s="56">
        <v>814452</v>
      </c>
      <c r="D97" s="56">
        <v>1525314</v>
      </c>
      <c r="E97" s="56">
        <v>0</v>
      </c>
      <c r="F97" s="56">
        <v>0</v>
      </c>
      <c r="G97" s="56">
        <v>730600</v>
      </c>
      <c r="H97" s="57" t="str">
        <f t="shared" si="6"/>
        <v>correcto</v>
      </c>
      <c r="I97" s="62">
        <f t="shared" si="7"/>
        <v>0</v>
      </c>
    </row>
    <row r="98" spans="1:9" ht="15.75" x14ac:dyDescent="0.25">
      <c r="A98" s="35" t="s">
        <v>130</v>
      </c>
      <c r="B98" s="56">
        <v>8198547</v>
      </c>
      <c r="C98" s="56">
        <v>3076654</v>
      </c>
      <c r="D98" s="56">
        <v>1663261</v>
      </c>
      <c r="E98" s="56">
        <v>0</v>
      </c>
      <c r="F98" s="56">
        <v>206232</v>
      </c>
      <c r="G98" s="56">
        <v>3252400</v>
      </c>
      <c r="H98" s="57" t="str">
        <f t="shared" si="6"/>
        <v>correcto</v>
      </c>
      <c r="I98" s="62">
        <f t="shared" si="7"/>
        <v>0</v>
      </c>
    </row>
    <row r="99" spans="1:9" ht="15.75" x14ac:dyDescent="0.25">
      <c r="A99" s="35" t="s">
        <v>131</v>
      </c>
      <c r="B99" s="56">
        <v>5844519</v>
      </c>
      <c r="C99" s="56">
        <v>1601083</v>
      </c>
      <c r="D99" s="56">
        <v>2759836</v>
      </c>
      <c r="E99" s="56">
        <v>0</v>
      </c>
      <c r="F99" s="56">
        <v>0</v>
      </c>
      <c r="G99" s="56">
        <v>1483600</v>
      </c>
      <c r="H99" s="57" t="str">
        <f t="shared" si="6"/>
        <v>correcto</v>
      </c>
      <c r="I99" s="62">
        <f t="shared" si="7"/>
        <v>0</v>
      </c>
    </row>
    <row r="100" spans="1:9" ht="15.75" x14ac:dyDescent="0.25">
      <c r="A100" s="35" t="s">
        <v>132</v>
      </c>
      <c r="B100" s="56">
        <v>38421071</v>
      </c>
      <c r="C100" s="56">
        <v>1368554</v>
      </c>
      <c r="D100" s="56">
        <v>3295751</v>
      </c>
      <c r="E100" s="56">
        <v>0</v>
      </c>
      <c r="F100" s="56">
        <v>5369866</v>
      </c>
      <c r="G100" s="56">
        <v>28386900</v>
      </c>
      <c r="H100" s="57" t="str">
        <f t="shared" si="6"/>
        <v>correcto</v>
      </c>
      <c r="I100" s="62">
        <f t="shared" si="7"/>
        <v>0</v>
      </c>
    </row>
    <row r="101" spans="1:9" ht="15.75" x14ac:dyDescent="0.25">
      <c r="A101" s="35" t="s">
        <v>133</v>
      </c>
      <c r="B101" s="56">
        <v>4094368</v>
      </c>
      <c r="C101" s="56">
        <v>1981806</v>
      </c>
      <c r="D101" s="56">
        <v>2014677</v>
      </c>
      <c r="E101" s="56">
        <v>0</v>
      </c>
      <c r="F101" s="56">
        <v>65985</v>
      </c>
      <c r="G101" s="56">
        <v>31900</v>
      </c>
      <c r="H101" s="57" t="str">
        <f t="shared" si="6"/>
        <v>correcto</v>
      </c>
      <c r="I101" s="62">
        <f t="shared" si="7"/>
        <v>0</v>
      </c>
    </row>
    <row r="102" spans="1:9" ht="15.75" x14ac:dyDescent="0.25">
      <c r="A102" s="35" t="s">
        <v>134</v>
      </c>
      <c r="B102" s="56">
        <v>4939798</v>
      </c>
      <c r="C102" s="56">
        <v>2265946</v>
      </c>
      <c r="D102" s="56">
        <v>2449652</v>
      </c>
      <c r="E102" s="56">
        <v>0</v>
      </c>
      <c r="F102" s="56">
        <v>0</v>
      </c>
      <c r="G102" s="56">
        <v>224200</v>
      </c>
      <c r="H102" s="57" t="str">
        <f t="shared" si="6"/>
        <v>correcto</v>
      </c>
      <c r="I102" s="62">
        <f t="shared" si="7"/>
        <v>0</v>
      </c>
    </row>
    <row r="103" spans="1:9" ht="15.75" x14ac:dyDescent="0.25">
      <c r="A103" s="35" t="s">
        <v>135</v>
      </c>
      <c r="B103" s="56">
        <v>3097378</v>
      </c>
      <c r="C103" s="56">
        <v>923632</v>
      </c>
      <c r="D103" s="56">
        <v>1515146</v>
      </c>
      <c r="E103" s="56">
        <v>0</v>
      </c>
      <c r="F103" s="56">
        <v>0</v>
      </c>
      <c r="G103" s="56">
        <v>658600</v>
      </c>
      <c r="H103" s="57" t="str">
        <f t="shared" si="6"/>
        <v>correcto</v>
      </c>
      <c r="I103" s="62">
        <f t="shared" si="7"/>
        <v>0</v>
      </c>
    </row>
    <row r="104" spans="1:9" ht="15.75" x14ac:dyDescent="0.25">
      <c r="A104" s="35" t="s">
        <v>136</v>
      </c>
      <c r="B104" s="56">
        <v>14921806</v>
      </c>
      <c r="C104" s="56">
        <v>5798703</v>
      </c>
      <c r="D104" s="56">
        <v>1697503</v>
      </c>
      <c r="E104" s="56">
        <v>0</v>
      </c>
      <c r="F104" s="56">
        <v>0</v>
      </c>
      <c r="G104" s="56">
        <v>7425600</v>
      </c>
      <c r="H104" s="57" t="str">
        <f t="shared" si="6"/>
        <v>correcto</v>
      </c>
      <c r="I104" s="62">
        <f t="shared" si="7"/>
        <v>0</v>
      </c>
    </row>
    <row r="105" spans="1:9" ht="15.75" x14ac:dyDescent="0.25">
      <c r="A105" s="35" t="s">
        <v>137</v>
      </c>
      <c r="B105" s="56">
        <v>1481342</v>
      </c>
      <c r="C105" s="56">
        <v>206921</v>
      </c>
      <c r="D105" s="56">
        <v>1273421</v>
      </c>
      <c r="E105" s="56">
        <v>0</v>
      </c>
      <c r="F105" s="56">
        <v>0</v>
      </c>
      <c r="G105" s="56">
        <v>1000</v>
      </c>
      <c r="H105" s="57" t="str">
        <f t="shared" ref="H105:H132" si="8">+IF(+SUM(C105:G105)=B105,"correcto","ERROR")</f>
        <v>correcto</v>
      </c>
      <c r="I105" s="62">
        <f t="shared" si="7"/>
        <v>0</v>
      </c>
    </row>
    <row r="106" spans="1:9" ht="15.75" x14ac:dyDescent="0.25">
      <c r="A106" s="35" t="s">
        <v>138</v>
      </c>
      <c r="B106" s="56">
        <v>18168238</v>
      </c>
      <c r="C106" s="56">
        <v>318707</v>
      </c>
      <c r="D106" s="56">
        <v>1492631</v>
      </c>
      <c r="E106" s="56">
        <v>0</v>
      </c>
      <c r="F106" s="56">
        <v>2400</v>
      </c>
      <c r="G106" s="56">
        <v>16354500</v>
      </c>
      <c r="H106" s="57" t="str">
        <f t="shared" si="8"/>
        <v>correcto</v>
      </c>
      <c r="I106" s="62">
        <f t="shared" si="7"/>
        <v>0</v>
      </c>
    </row>
    <row r="107" spans="1:9" ht="15.75" x14ac:dyDescent="0.25">
      <c r="A107" s="35" t="s">
        <v>139</v>
      </c>
      <c r="B107" s="56">
        <v>3924574</v>
      </c>
      <c r="C107" s="56">
        <v>2042484</v>
      </c>
      <c r="D107" s="56">
        <v>1871290</v>
      </c>
      <c r="E107" s="56">
        <v>0</v>
      </c>
      <c r="F107" s="56">
        <v>0</v>
      </c>
      <c r="G107" s="56">
        <v>10800</v>
      </c>
      <c r="H107" s="57" t="str">
        <f t="shared" si="8"/>
        <v>correcto</v>
      </c>
      <c r="I107" s="62">
        <f t="shared" si="7"/>
        <v>0</v>
      </c>
    </row>
    <row r="108" spans="1:9" ht="15.75" x14ac:dyDescent="0.25">
      <c r="A108" s="35" t="s">
        <v>140</v>
      </c>
      <c r="B108" s="56">
        <v>93080741</v>
      </c>
      <c r="C108" s="56">
        <v>2506777</v>
      </c>
      <c r="D108" s="56">
        <v>330414</v>
      </c>
      <c r="E108" s="56">
        <v>8450</v>
      </c>
      <c r="F108" s="56">
        <v>0</v>
      </c>
      <c r="G108" s="56">
        <v>90235100</v>
      </c>
      <c r="H108" s="57" t="str">
        <f t="shared" si="8"/>
        <v>correcto</v>
      </c>
      <c r="I108" s="62">
        <f t="shared" si="7"/>
        <v>0</v>
      </c>
    </row>
    <row r="109" spans="1:9" ht="15.75" x14ac:dyDescent="0.25">
      <c r="A109" s="35" t="s">
        <v>141</v>
      </c>
      <c r="B109" s="56">
        <v>2967098</v>
      </c>
      <c r="C109" s="56">
        <v>794646</v>
      </c>
      <c r="D109" s="56">
        <v>2156252</v>
      </c>
      <c r="E109" s="56">
        <v>0</v>
      </c>
      <c r="F109" s="56">
        <v>0</v>
      </c>
      <c r="G109" s="56">
        <v>16200</v>
      </c>
      <c r="H109" s="57" t="str">
        <f t="shared" si="8"/>
        <v>correcto</v>
      </c>
      <c r="I109" s="62">
        <f t="shared" si="7"/>
        <v>0</v>
      </c>
    </row>
    <row r="110" spans="1:9" ht="15.75" x14ac:dyDescent="0.25">
      <c r="A110" s="35" t="s">
        <v>142</v>
      </c>
      <c r="B110" s="56">
        <v>3496620</v>
      </c>
      <c r="C110" s="56">
        <v>1426665</v>
      </c>
      <c r="D110" s="56">
        <v>1984555</v>
      </c>
      <c r="E110" s="56">
        <v>0</v>
      </c>
      <c r="F110" s="56">
        <v>0</v>
      </c>
      <c r="G110" s="56">
        <v>85400</v>
      </c>
      <c r="H110" s="57" t="str">
        <f t="shared" si="8"/>
        <v>correcto</v>
      </c>
      <c r="I110" s="62">
        <f t="shared" si="7"/>
        <v>0</v>
      </c>
    </row>
    <row r="111" spans="1:9" ht="15.75" x14ac:dyDescent="0.25">
      <c r="A111" s="35" t="s">
        <v>143</v>
      </c>
      <c r="B111" s="56">
        <v>5323294</v>
      </c>
      <c r="C111" s="56">
        <v>2886209</v>
      </c>
      <c r="D111" s="56">
        <v>1545385</v>
      </c>
      <c r="E111" s="56">
        <v>0</v>
      </c>
      <c r="F111" s="56">
        <v>0</v>
      </c>
      <c r="G111" s="56">
        <v>891700</v>
      </c>
      <c r="H111" s="57" t="str">
        <f t="shared" si="8"/>
        <v>correcto</v>
      </c>
      <c r="I111" s="62">
        <f t="shared" si="7"/>
        <v>0</v>
      </c>
    </row>
    <row r="112" spans="1:9" ht="15.75" x14ac:dyDescent="0.25">
      <c r="A112" s="35" t="s">
        <v>144</v>
      </c>
      <c r="B112" s="56">
        <v>1680147</v>
      </c>
      <c r="C112" s="56">
        <v>782771</v>
      </c>
      <c r="D112" s="56">
        <v>882176</v>
      </c>
      <c r="E112" s="56">
        <v>0</v>
      </c>
      <c r="F112" s="56">
        <v>0</v>
      </c>
      <c r="G112" s="56">
        <v>15200</v>
      </c>
      <c r="H112" s="57" t="str">
        <f t="shared" si="8"/>
        <v>correcto</v>
      </c>
      <c r="I112" s="62">
        <f t="shared" si="7"/>
        <v>0</v>
      </c>
    </row>
    <row r="113" spans="1:9" ht="15.75" x14ac:dyDescent="0.25">
      <c r="A113" s="35" t="s">
        <v>145</v>
      </c>
      <c r="B113" s="56">
        <v>3328377</v>
      </c>
      <c r="C113" s="56">
        <v>1068141</v>
      </c>
      <c r="D113" s="56">
        <v>1528066</v>
      </c>
      <c r="E113" s="56">
        <v>850</v>
      </c>
      <c r="F113" s="56">
        <v>243020</v>
      </c>
      <c r="G113" s="56">
        <v>488300</v>
      </c>
      <c r="H113" s="57" t="str">
        <f t="shared" si="8"/>
        <v>correcto</v>
      </c>
      <c r="I113" s="62">
        <f t="shared" si="7"/>
        <v>0</v>
      </c>
    </row>
    <row r="114" spans="1:9" ht="15.75" x14ac:dyDescent="0.25">
      <c r="A114" s="35" t="s">
        <v>146</v>
      </c>
      <c r="B114" s="56">
        <v>8320351</v>
      </c>
      <c r="C114" s="56">
        <v>1878482</v>
      </c>
      <c r="D114" s="56">
        <v>1533169</v>
      </c>
      <c r="E114" s="56">
        <v>0</v>
      </c>
      <c r="F114" s="56">
        <v>0</v>
      </c>
      <c r="G114" s="56">
        <v>4908700</v>
      </c>
      <c r="H114" s="57" t="str">
        <f t="shared" si="8"/>
        <v>correcto</v>
      </c>
      <c r="I114" s="62">
        <f t="shared" si="7"/>
        <v>0</v>
      </c>
    </row>
    <row r="115" spans="1:9" ht="15.75" x14ac:dyDescent="0.25">
      <c r="A115" s="35" t="s">
        <v>147</v>
      </c>
      <c r="B115" s="56">
        <v>7800709</v>
      </c>
      <c r="C115" s="56">
        <v>4092751</v>
      </c>
      <c r="D115" s="56">
        <v>930658</v>
      </c>
      <c r="E115" s="56">
        <v>0</v>
      </c>
      <c r="F115" s="56">
        <v>0</v>
      </c>
      <c r="G115" s="56">
        <v>2777300</v>
      </c>
      <c r="H115" s="57" t="str">
        <f t="shared" si="8"/>
        <v>correcto</v>
      </c>
      <c r="I115" s="62">
        <f t="shared" si="7"/>
        <v>0</v>
      </c>
    </row>
    <row r="116" spans="1:9" ht="15.75" x14ac:dyDescent="0.25">
      <c r="A116" s="35" t="s">
        <v>148</v>
      </c>
      <c r="B116" s="56">
        <v>869119</v>
      </c>
      <c r="C116" s="56">
        <v>486809</v>
      </c>
      <c r="D116" s="56">
        <v>369710</v>
      </c>
      <c r="E116" s="56">
        <v>0</v>
      </c>
      <c r="F116" s="56">
        <v>0</v>
      </c>
      <c r="G116" s="56">
        <v>12600</v>
      </c>
      <c r="H116" s="57" t="str">
        <f t="shared" si="8"/>
        <v>correcto</v>
      </c>
      <c r="I116" s="62">
        <f t="shared" si="7"/>
        <v>0</v>
      </c>
    </row>
    <row r="117" spans="1:9" ht="15.75" x14ac:dyDescent="0.25">
      <c r="A117" s="35" t="s">
        <v>149</v>
      </c>
      <c r="B117" s="56">
        <v>2157280</v>
      </c>
      <c r="C117" s="56">
        <v>1084826</v>
      </c>
      <c r="D117" s="56">
        <v>1044254</v>
      </c>
      <c r="E117" s="56">
        <v>0</v>
      </c>
      <c r="F117" s="56">
        <v>0</v>
      </c>
      <c r="G117" s="56">
        <v>28200</v>
      </c>
      <c r="H117" s="57" t="str">
        <f t="shared" si="8"/>
        <v>correcto</v>
      </c>
      <c r="I117" s="62">
        <f t="shared" si="7"/>
        <v>0</v>
      </c>
    </row>
    <row r="118" spans="1:9" ht="15.75" x14ac:dyDescent="0.25">
      <c r="A118" s="35" t="s">
        <v>150</v>
      </c>
      <c r="B118" s="56">
        <v>4219858</v>
      </c>
      <c r="C118" s="56">
        <v>1416568</v>
      </c>
      <c r="D118" s="56">
        <v>795290</v>
      </c>
      <c r="E118" s="56">
        <v>0</v>
      </c>
      <c r="F118" s="56">
        <v>0</v>
      </c>
      <c r="G118" s="56">
        <v>2008000</v>
      </c>
      <c r="H118" s="57" t="str">
        <f t="shared" si="8"/>
        <v>correcto</v>
      </c>
      <c r="I118" s="62">
        <f t="shared" si="7"/>
        <v>0</v>
      </c>
    </row>
    <row r="119" spans="1:9" ht="15.75" x14ac:dyDescent="0.25">
      <c r="A119" s="35" t="s">
        <v>151</v>
      </c>
      <c r="B119" s="56">
        <v>2987189</v>
      </c>
      <c r="C119" s="56">
        <v>1936427</v>
      </c>
      <c r="D119" s="56">
        <v>1011844</v>
      </c>
      <c r="E119" s="56">
        <v>0</v>
      </c>
      <c r="F119" s="56">
        <v>27718</v>
      </c>
      <c r="G119" s="56">
        <v>11200</v>
      </c>
      <c r="H119" s="57" t="str">
        <f t="shared" si="8"/>
        <v>correcto</v>
      </c>
      <c r="I119" s="62">
        <f t="shared" si="7"/>
        <v>0</v>
      </c>
    </row>
    <row r="120" spans="1:9" ht="15.75" x14ac:dyDescent="0.25">
      <c r="A120" s="35" t="s">
        <v>152</v>
      </c>
      <c r="B120" s="56">
        <v>7789428</v>
      </c>
      <c r="C120" s="56">
        <v>1907352</v>
      </c>
      <c r="D120" s="56">
        <v>322786</v>
      </c>
      <c r="E120" s="56">
        <v>6616</v>
      </c>
      <c r="F120" s="56">
        <v>10974</v>
      </c>
      <c r="G120" s="56">
        <v>5541700</v>
      </c>
      <c r="H120" s="57" t="str">
        <f t="shared" si="8"/>
        <v>correcto</v>
      </c>
      <c r="I120" s="62">
        <f t="shared" si="7"/>
        <v>0</v>
      </c>
    </row>
    <row r="121" spans="1:9" ht="15.75" x14ac:dyDescent="0.25">
      <c r="A121" s="35" t="s">
        <v>153</v>
      </c>
      <c r="B121" s="56">
        <v>7341421</v>
      </c>
      <c r="C121" s="56">
        <v>4238062</v>
      </c>
      <c r="D121" s="56">
        <v>403938</v>
      </c>
      <c r="E121" s="56">
        <v>4597</v>
      </c>
      <c r="F121" s="56">
        <v>35724</v>
      </c>
      <c r="G121" s="56">
        <v>2659100</v>
      </c>
      <c r="H121" s="57" t="str">
        <f t="shared" si="8"/>
        <v>correcto</v>
      </c>
      <c r="I121" s="62">
        <f t="shared" si="7"/>
        <v>0</v>
      </c>
    </row>
    <row r="122" spans="1:9" ht="15.75" x14ac:dyDescent="0.25">
      <c r="A122" s="35" t="s">
        <v>154</v>
      </c>
      <c r="B122" s="56">
        <v>1257298</v>
      </c>
      <c r="C122" s="56">
        <v>35926</v>
      </c>
      <c r="D122" s="56">
        <v>556272</v>
      </c>
      <c r="E122" s="56">
        <v>0</v>
      </c>
      <c r="F122" s="56">
        <v>0</v>
      </c>
      <c r="G122" s="56">
        <v>665100</v>
      </c>
      <c r="H122" s="57" t="str">
        <f t="shared" si="8"/>
        <v>correcto</v>
      </c>
      <c r="I122" s="62">
        <f t="shared" si="7"/>
        <v>0</v>
      </c>
    </row>
    <row r="123" spans="1:9" ht="15.75" x14ac:dyDescent="0.25">
      <c r="A123" s="35" t="s">
        <v>155</v>
      </c>
      <c r="B123" s="56">
        <v>2854809</v>
      </c>
      <c r="C123" s="56">
        <v>384453</v>
      </c>
      <c r="D123" s="56">
        <v>1136056</v>
      </c>
      <c r="E123" s="56">
        <v>0</v>
      </c>
      <c r="F123" s="56">
        <v>0</v>
      </c>
      <c r="G123" s="56">
        <v>1334300</v>
      </c>
      <c r="H123" s="57" t="str">
        <f t="shared" si="8"/>
        <v>correcto</v>
      </c>
      <c r="I123" s="62">
        <f t="shared" si="7"/>
        <v>0</v>
      </c>
    </row>
    <row r="124" spans="1:9" ht="15.75" x14ac:dyDescent="0.25">
      <c r="A124" s="35" t="s">
        <v>156</v>
      </c>
      <c r="B124" s="56">
        <v>16878754</v>
      </c>
      <c r="C124" s="56">
        <v>2945248</v>
      </c>
      <c r="D124" s="56">
        <v>3023229</v>
      </c>
      <c r="E124" s="56">
        <v>0</v>
      </c>
      <c r="F124" s="56">
        <v>752777</v>
      </c>
      <c r="G124" s="56">
        <v>10157500</v>
      </c>
      <c r="H124" s="57" t="str">
        <f t="shared" si="8"/>
        <v>correcto</v>
      </c>
      <c r="I124" s="62">
        <f t="shared" si="7"/>
        <v>0</v>
      </c>
    </row>
    <row r="125" spans="1:9" ht="15.75" x14ac:dyDescent="0.25">
      <c r="A125" s="35" t="s">
        <v>157</v>
      </c>
      <c r="B125" s="56">
        <v>2363731</v>
      </c>
      <c r="C125" s="56">
        <v>469749</v>
      </c>
      <c r="D125" s="56">
        <v>1890982</v>
      </c>
      <c r="E125" s="56">
        <v>0</v>
      </c>
      <c r="F125" s="56">
        <v>0</v>
      </c>
      <c r="G125" s="56">
        <v>3000</v>
      </c>
      <c r="H125" s="57" t="str">
        <f t="shared" si="8"/>
        <v>correcto</v>
      </c>
      <c r="I125" s="62">
        <f t="shared" si="7"/>
        <v>0</v>
      </c>
    </row>
    <row r="126" spans="1:9" ht="15.75" x14ac:dyDescent="0.25">
      <c r="A126" s="35" t="s">
        <v>158</v>
      </c>
      <c r="B126" s="56">
        <v>655792</v>
      </c>
      <c r="C126" s="56">
        <v>93844</v>
      </c>
      <c r="D126" s="56">
        <v>561748</v>
      </c>
      <c r="E126" s="56">
        <v>0</v>
      </c>
      <c r="F126" s="56">
        <v>0</v>
      </c>
      <c r="G126" s="56">
        <v>200</v>
      </c>
      <c r="H126" s="57" t="str">
        <f t="shared" si="8"/>
        <v>correcto</v>
      </c>
      <c r="I126" s="62">
        <f t="shared" si="7"/>
        <v>0</v>
      </c>
    </row>
    <row r="127" spans="1:9" ht="15.75" x14ac:dyDescent="0.25">
      <c r="A127" s="35" t="s">
        <v>159</v>
      </c>
      <c r="B127" s="56">
        <v>3395059</v>
      </c>
      <c r="C127" s="56">
        <v>1030853</v>
      </c>
      <c r="D127" s="56">
        <v>1594469</v>
      </c>
      <c r="E127" s="56">
        <v>0</v>
      </c>
      <c r="F127" s="56">
        <v>76837</v>
      </c>
      <c r="G127" s="56">
        <v>692900</v>
      </c>
      <c r="H127" s="57" t="str">
        <f t="shared" si="8"/>
        <v>correcto</v>
      </c>
      <c r="I127" s="62">
        <f t="shared" si="7"/>
        <v>0</v>
      </c>
    </row>
    <row r="128" spans="1:9" ht="15.75" x14ac:dyDescent="0.25">
      <c r="A128" s="35" t="s">
        <v>160</v>
      </c>
      <c r="B128" s="56">
        <v>7521820</v>
      </c>
      <c r="C128" s="56">
        <v>1914593</v>
      </c>
      <c r="D128" s="56">
        <v>3482027</v>
      </c>
      <c r="E128" s="56">
        <v>0</v>
      </c>
      <c r="F128" s="56">
        <v>0</v>
      </c>
      <c r="G128" s="56">
        <v>2125200</v>
      </c>
      <c r="H128" s="57" t="str">
        <f t="shared" si="8"/>
        <v>correcto</v>
      </c>
      <c r="I128" s="62">
        <f t="shared" si="7"/>
        <v>0</v>
      </c>
    </row>
    <row r="129" spans="1:9" ht="15.75" x14ac:dyDescent="0.25">
      <c r="A129" s="35" t="s">
        <v>161</v>
      </c>
      <c r="B129" s="56">
        <v>12460469</v>
      </c>
      <c r="C129" s="56">
        <v>3853794</v>
      </c>
      <c r="D129" s="56">
        <v>2461475</v>
      </c>
      <c r="E129" s="56">
        <v>0</v>
      </c>
      <c r="F129" s="56">
        <v>0</v>
      </c>
      <c r="G129" s="56">
        <v>6145200</v>
      </c>
      <c r="H129" s="57" t="str">
        <f t="shared" si="8"/>
        <v>correcto</v>
      </c>
      <c r="I129" s="62">
        <f t="shared" si="7"/>
        <v>0</v>
      </c>
    </row>
    <row r="130" spans="1:9" ht="15.75" x14ac:dyDescent="0.25">
      <c r="A130" s="35" t="s">
        <v>162</v>
      </c>
      <c r="B130" s="56">
        <v>6926759</v>
      </c>
      <c r="C130" s="56">
        <v>2217734</v>
      </c>
      <c r="D130" s="56">
        <v>2331725</v>
      </c>
      <c r="E130" s="56">
        <v>0</v>
      </c>
      <c r="F130" s="56">
        <v>0</v>
      </c>
      <c r="G130" s="56">
        <v>2377300</v>
      </c>
      <c r="H130" s="57" t="str">
        <f t="shared" si="8"/>
        <v>correcto</v>
      </c>
      <c r="I130" s="62">
        <f t="shared" si="7"/>
        <v>0</v>
      </c>
    </row>
    <row r="131" spans="1:9" ht="15.75" x14ac:dyDescent="0.25">
      <c r="A131" s="35" t="s">
        <v>163</v>
      </c>
      <c r="B131" s="56">
        <v>9543828</v>
      </c>
      <c r="C131" s="56">
        <v>7232102</v>
      </c>
      <c r="D131" s="56">
        <v>2231926</v>
      </c>
      <c r="E131" s="56">
        <v>0</v>
      </c>
      <c r="F131" s="56">
        <v>47500</v>
      </c>
      <c r="G131" s="56">
        <v>32300</v>
      </c>
      <c r="H131" s="57" t="str">
        <f t="shared" si="8"/>
        <v>correcto</v>
      </c>
      <c r="I131" s="62">
        <f t="shared" si="7"/>
        <v>0</v>
      </c>
    </row>
    <row r="132" spans="1:9" ht="15.75" x14ac:dyDescent="0.25">
      <c r="A132" s="35" t="s">
        <v>164</v>
      </c>
      <c r="B132" s="56">
        <v>32040985</v>
      </c>
      <c r="C132" s="56">
        <v>1417096</v>
      </c>
      <c r="D132" s="56">
        <v>543606</v>
      </c>
      <c r="E132" s="56">
        <v>585</v>
      </c>
      <c r="F132" s="56">
        <v>2407498</v>
      </c>
      <c r="G132" s="56">
        <v>27672200</v>
      </c>
      <c r="H132" s="57" t="str">
        <f t="shared" si="8"/>
        <v>correcto</v>
      </c>
      <c r="I132" s="62">
        <f t="shared" si="7"/>
        <v>0</v>
      </c>
    </row>
    <row r="134" spans="1:9" x14ac:dyDescent="0.25">
      <c r="C134" s="56">
        <f>+SUM(C11:C29)-C10</f>
        <v>0</v>
      </c>
      <c r="D134" s="56">
        <f t="shared" ref="D134:G134" si="9">+SUM(D11:D29)-D10</f>
        <v>0</v>
      </c>
      <c r="E134" s="56">
        <f t="shared" si="9"/>
        <v>0</v>
      </c>
      <c r="F134" s="56">
        <f t="shared" si="9"/>
        <v>0</v>
      </c>
      <c r="G134" s="56">
        <f t="shared" si="9"/>
        <v>0</v>
      </c>
    </row>
    <row r="135" spans="1:9" x14ac:dyDescent="0.25">
      <c r="C135" s="56">
        <f>+SUM(C31:C132)-C30</f>
        <v>0</v>
      </c>
      <c r="D135" s="56">
        <f t="shared" ref="D135:G135" si="10">+SUM(D31:D132)-D30</f>
        <v>0</v>
      </c>
      <c r="E135" s="56">
        <f t="shared" si="10"/>
        <v>0</v>
      </c>
      <c r="F135" s="56">
        <f t="shared" si="10"/>
        <v>0</v>
      </c>
      <c r="G135" s="56">
        <f t="shared" si="10"/>
        <v>0</v>
      </c>
    </row>
  </sheetData>
  <autoFilter ref="A7:I132"/>
  <mergeCells count="1">
    <mergeCell ref="B8:G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showGridLines="0" workbookViewId="0">
      <selection activeCell="G11" sqref="G11"/>
    </sheetView>
  </sheetViews>
  <sheetFormatPr baseColWidth="10" defaultColWidth="11.42578125" defaultRowHeight="15" x14ac:dyDescent="0.25"/>
  <cols>
    <col min="1" max="1" width="37.28515625" style="33" customWidth="1"/>
    <col min="2" max="7" width="16.28515625" style="56" customWidth="1"/>
    <col min="8" max="16384" width="11.42578125" style="33"/>
  </cols>
  <sheetData>
    <row r="1" spans="1:8" ht="15.75" x14ac:dyDescent="0.25">
      <c r="A1" s="31" t="s">
        <v>173</v>
      </c>
      <c r="B1" s="32" t="str">
        <f>+IF(+B10+B30=B9,"correcto","ERROR")</f>
        <v>correcto</v>
      </c>
      <c r="C1" s="32" t="str">
        <f t="shared" ref="C1:G1" si="0">+IF(+C10+C30=C9,"correcto","ERROR")</f>
        <v>correcto</v>
      </c>
      <c r="D1" s="32" t="str">
        <f t="shared" si="0"/>
        <v>correcto</v>
      </c>
      <c r="E1" s="32" t="str">
        <f t="shared" si="0"/>
        <v>correcto</v>
      </c>
      <c r="F1" s="32" t="str">
        <f t="shared" si="0"/>
        <v>correcto</v>
      </c>
      <c r="G1" s="32" t="str">
        <f t="shared" si="0"/>
        <v>correcto</v>
      </c>
    </row>
    <row r="2" spans="1:8" ht="15.75" x14ac:dyDescent="0.25">
      <c r="A2" s="31" t="s">
        <v>174</v>
      </c>
      <c r="B2" s="32" t="str">
        <f>+IF(+SUM(B11:B29)=B10,"correcto","ERROR")</f>
        <v>correcto</v>
      </c>
      <c r="C2" s="32" t="str">
        <f t="shared" ref="C2:G2" si="1">+IF(+SUM(C11:C29)=C10,"correcto","ERROR")</f>
        <v>correcto</v>
      </c>
      <c r="D2" s="32" t="str">
        <f t="shared" si="1"/>
        <v>correcto</v>
      </c>
      <c r="E2" s="32" t="str">
        <f t="shared" si="1"/>
        <v>correcto</v>
      </c>
      <c r="F2" s="32" t="str">
        <f t="shared" si="1"/>
        <v>correcto</v>
      </c>
      <c r="G2" s="32" t="str">
        <f t="shared" si="1"/>
        <v>correcto</v>
      </c>
    </row>
    <row r="3" spans="1:8" ht="15.75" x14ac:dyDescent="0.25">
      <c r="A3" s="31" t="s">
        <v>175</v>
      </c>
      <c r="B3" s="32" t="str">
        <f>+IF(+SUM(B31:B132)=B30,"correcto","ERROR")</f>
        <v>correcto</v>
      </c>
      <c r="C3" s="32" t="str">
        <f t="shared" ref="C3:G3" si="2">+IF(+SUM(C31:C132)=C30,"correcto","ERROR")</f>
        <v>correcto</v>
      </c>
      <c r="D3" s="32" t="str">
        <f t="shared" si="2"/>
        <v>correcto</v>
      </c>
      <c r="E3" s="32" t="str">
        <f t="shared" si="2"/>
        <v>correcto</v>
      </c>
      <c r="F3" s="32" t="str">
        <f t="shared" si="2"/>
        <v>correcto</v>
      </c>
      <c r="G3" s="32" t="str">
        <f t="shared" si="2"/>
        <v>correcto</v>
      </c>
    </row>
    <row r="4" spans="1:8" x14ac:dyDescent="0.25">
      <c r="B4" s="33"/>
      <c r="C4" s="33"/>
      <c r="D4" s="33"/>
      <c r="E4" s="33"/>
      <c r="F4" s="33"/>
      <c r="G4" s="33"/>
    </row>
    <row r="5" spans="1:8" ht="15.75" x14ac:dyDescent="0.25">
      <c r="A5" s="37">
        <v>1977</v>
      </c>
      <c r="B5" s="33"/>
      <c r="C5" s="33"/>
      <c r="D5" s="33"/>
      <c r="E5" s="33"/>
      <c r="F5" s="33"/>
      <c r="G5" s="33"/>
    </row>
    <row r="6" spans="1:8" ht="15.75" thickBot="1" x14ac:dyDescent="0.3">
      <c r="B6" s="33"/>
      <c r="C6" s="33"/>
      <c r="D6" s="33"/>
      <c r="E6" s="33"/>
      <c r="F6" s="33"/>
      <c r="G6" s="33"/>
    </row>
    <row r="7" spans="1:8" ht="16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</row>
    <row r="8" spans="1:8" ht="15.75" thickTop="1" x14ac:dyDescent="0.25">
      <c r="B8" s="94" t="s">
        <v>170</v>
      </c>
      <c r="C8" s="94"/>
      <c r="D8" s="94"/>
      <c r="E8" s="94"/>
      <c r="F8" s="94"/>
      <c r="G8" s="94"/>
    </row>
    <row r="9" spans="1:8" s="70" customFormat="1" ht="30" customHeight="1" x14ac:dyDescent="0.25">
      <c r="A9" s="15" t="s">
        <v>41</v>
      </c>
      <c r="B9" s="67">
        <v>6676978884</v>
      </c>
      <c r="C9" s="67">
        <v>665028390</v>
      </c>
      <c r="D9" s="67">
        <v>444204736</v>
      </c>
      <c r="E9" s="67">
        <v>47247569</v>
      </c>
      <c r="F9" s="67">
        <v>34914989</v>
      </c>
      <c r="G9" s="67">
        <v>5485583200</v>
      </c>
      <c r="H9" s="68" t="str">
        <f t="shared" ref="H9:H40" si="3">+IF(+SUM(C9:G9)=B9,"correcto","ERROR")</f>
        <v>correcto</v>
      </c>
    </row>
    <row r="10" spans="1:8" ht="30" customHeight="1" x14ac:dyDescent="0.25">
      <c r="A10" s="15" t="s">
        <v>42</v>
      </c>
      <c r="B10" s="56">
        <v>3665360802</v>
      </c>
      <c r="C10" s="56">
        <v>14590173</v>
      </c>
      <c r="D10" s="56">
        <v>4919458</v>
      </c>
      <c r="E10" s="56">
        <v>322112</v>
      </c>
      <c r="F10" s="56">
        <v>1420659</v>
      </c>
      <c r="G10" s="56">
        <v>3644108400</v>
      </c>
      <c r="H10" s="34" t="str">
        <f t="shared" si="3"/>
        <v>correcto</v>
      </c>
    </row>
    <row r="11" spans="1:8" ht="15.75" x14ac:dyDescent="0.25">
      <c r="A11" s="15" t="s">
        <v>43</v>
      </c>
      <c r="B11" s="56">
        <v>36927890</v>
      </c>
      <c r="C11" s="56">
        <v>524429</v>
      </c>
      <c r="D11" s="56">
        <v>317161</v>
      </c>
      <c r="E11" s="56">
        <v>0</v>
      </c>
      <c r="F11" s="56">
        <v>0</v>
      </c>
      <c r="G11" s="56">
        <v>36086300</v>
      </c>
      <c r="H11" s="34" t="str">
        <f t="shared" si="3"/>
        <v>correcto</v>
      </c>
    </row>
    <row r="12" spans="1:8" ht="15.75" x14ac:dyDescent="0.25">
      <c r="A12" s="15" t="s">
        <v>44</v>
      </c>
      <c r="B12" s="64">
        <v>506733341</v>
      </c>
      <c r="C12" s="56">
        <v>616455</v>
      </c>
      <c r="D12" s="56">
        <v>7886</v>
      </c>
      <c r="E12" s="56">
        <v>0</v>
      </c>
      <c r="F12" s="56">
        <v>0</v>
      </c>
      <c r="G12" s="56">
        <v>506109000</v>
      </c>
      <c r="H12" s="34" t="str">
        <f t="shared" si="3"/>
        <v>correcto</v>
      </c>
    </row>
    <row r="13" spans="1:8" ht="15.75" x14ac:dyDescent="0.25">
      <c r="A13" s="15" t="s">
        <v>45</v>
      </c>
      <c r="B13" s="64">
        <v>162199841</v>
      </c>
      <c r="C13" s="56">
        <v>2990575</v>
      </c>
      <c r="D13" s="56">
        <v>395936</v>
      </c>
      <c r="E13" s="56">
        <v>0</v>
      </c>
      <c r="F13" s="56">
        <v>44130</v>
      </c>
      <c r="G13" s="56">
        <v>158769200</v>
      </c>
      <c r="H13" s="34" t="str">
        <f t="shared" si="3"/>
        <v>correcto</v>
      </c>
    </row>
    <row r="14" spans="1:8" ht="15.75" x14ac:dyDescent="0.25">
      <c r="A14" s="15" t="s">
        <v>46</v>
      </c>
      <c r="B14" s="64">
        <v>42723502</v>
      </c>
      <c r="C14" s="56">
        <v>152571</v>
      </c>
      <c r="D14" s="56">
        <v>1332231</v>
      </c>
      <c r="E14" s="56">
        <v>0</v>
      </c>
      <c r="F14" s="56">
        <v>0</v>
      </c>
      <c r="G14" s="56">
        <v>41238700</v>
      </c>
      <c r="H14" s="34" t="str">
        <f t="shared" si="3"/>
        <v>correcto</v>
      </c>
    </row>
    <row r="15" spans="1:8" ht="15.75" x14ac:dyDescent="0.25">
      <c r="A15" s="15" t="s">
        <v>47</v>
      </c>
      <c r="B15" s="64">
        <v>63531163</v>
      </c>
      <c r="C15" s="56">
        <v>5472557</v>
      </c>
      <c r="D15" s="56">
        <v>503006</v>
      </c>
      <c r="E15" s="56">
        <v>0</v>
      </c>
      <c r="F15" s="56">
        <v>0</v>
      </c>
      <c r="G15" s="56">
        <v>57555600</v>
      </c>
      <c r="H15" s="34" t="str">
        <f t="shared" si="3"/>
        <v>correcto</v>
      </c>
    </row>
    <row r="16" spans="1:8" ht="15.75" x14ac:dyDescent="0.25">
      <c r="A16" s="15" t="s">
        <v>48</v>
      </c>
      <c r="B16" s="64">
        <v>410247810</v>
      </c>
      <c r="C16" s="56">
        <v>0</v>
      </c>
      <c r="D16" s="56">
        <v>7778</v>
      </c>
      <c r="E16" s="56">
        <v>0</v>
      </c>
      <c r="F16" s="56">
        <v>352632</v>
      </c>
      <c r="G16" s="56">
        <v>409887400</v>
      </c>
      <c r="H16" s="34" t="str">
        <f t="shared" si="3"/>
        <v>correcto</v>
      </c>
    </row>
    <row r="17" spans="1:8" ht="15.75" x14ac:dyDescent="0.25">
      <c r="A17" s="15" t="s">
        <v>49</v>
      </c>
      <c r="B17" s="64">
        <v>124539795</v>
      </c>
      <c r="C17" s="56">
        <v>907599</v>
      </c>
      <c r="D17" s="56">
        <v>360406</v>
      </c>
      <c r="E17" s="56">
        <v>0</v>
      </c>
      <c r="F17" s="56">
        <v>267690</v>
      </c>
      <c r="G17" s="56">
        <v>123004100</v>
      </c>
      <c r="H17" s="34" t="str">
        <f t="shared" si="3"/>
        <v>correcto</v>
      </c>
    </row>
    <row r="18" spans="1:8" ht="15.75" x14ac:dyDescent="0.25">
      <c r="A18" s="15" t="s">
        <v>50</v>
      </c>
      <c r="B18" s="64">
        <v>261296500</v>
      </c>
      <c r="C18" s="56">
        <v>0</v>
      </c>
      <c r="D18" s="56">
        <v>0</v>
      </c>
      <c r="E18" s="56">
        <v>0</v>
      </c>
      <c r="F18" s="56">
        <v>0</v>
      </c>
      <c r="G18" s="56">
        <v>261296500</v>
      </c>
      <c r="H18" s="34" t="str">
        <f t="shared" si="3"/>
        <v>correcto</v>
      </c>
    </row>
    <row r="19" spans="1:8" ht="15.75" x14ac:dyDescent="0.25">
      <c r="A19" s="15" t="s">
        <v>51</v>
      </c>
      <c r="B19" s="64">
        <v>145060052</v>
      </c>
      <c r="C19" s="56">
        <v>0</v>
      </c>
      <c r="D19" s="56">
        <v>78552</v>
      </c>
      <c r="E19" s="56">
        <v>0</v>
      </c>
      <c r="F19" s="56">
        <v>0</v>
      </c>
      <c r="G19" s="56">
        <v>144981500</v>
      </c>
      <c r="H19" s="34" t="str">
        <f t="shared" si="3"/>
        <v>correcto</v>
      </c>
    </row>
    <row r="20" spans="1:8" ht="15.75" x14ac:dyDescent="0.25">
      <c r="A20" s="15" t="s">
        <v>52</v>
      </c>
      <c r="B20" s="64">
        <v>399811471</v>
      </c>
      <c r="C20" s="56">
        <v>146344</v>
      </c>
      <c r="D20" s="56">
        <v>471727</v>
      </c>
      <c r="E20" s="56">
        <v>0</v>
      </c>
      <c r="F20" s="56">
        <v>86400</v>
      </c>
      <c r="G20" s="56">
        <v>399107000</v>
      </c>
      <c r="H20" s="34" t="str">
        <f t="shared" si="3"/>
        <v>correcto</v>
      </c>
    </row>
    <row r="21" spans="1:8" ht="15.75" x14ac:dyDescent="0.25">
      <c r="A21" s="15" t="s">
        <v>53</v>
      </c>
      <c r="B21" s="64">
        <v>61105696</v>
      </c>
      <c r="C21" s="56">
        <v>35802</v>
      </c>
      <c r="D21" s="56">
        <v>461194</v>
      </c>
      <c r="E21" s="56">
        <v>0</v>
      </c>
      <c r="F21" s="56">
        <v>0</v>
      </c>
      <c r="G21" s="56">
        <v>60608700</v>
      </c>
      <c r="H21" s="34" t="str">
        <f t="shared" si="3"/>
        <v>correcto</v>
      </c>
    </row>
    <row r="22" spans="1:8" ht="15.75" x14ac:dyDescent="0.25">
      <c r="A22" s="15" t="s">
        <v>54</v>
      </c>
      <c r="B22" s="64">
        <v>29366040</v>
      </c>
      <c r="C22" s="56">
        <v>302759</v>
      </c>
      <c r="D22" s="56">
        <v>841787</v>
      </c>
      <c r="E22" s="56">
        <v>0</v>
      </c>
      <c r="F22" s="56">
        <v>300994</v>
      </c>
      <c r="G22" s="56">
        <v>27920500</v>
      </c>
      <c r="H22" s="34" t="str">
        <f t="shared" si="3"/>
        <v>correcto</v>
      </c>
    </row>
    <row r="23" spans="1:8" ht="15.75" x14ac:dyDescent="0.25">
      <c r="A23" s="15" t="s">
        <v>55</v>
      </c>
      <c r="B23" s="64">
        <v>163707204</v>
      </c>
      <c r="C23" s="56">
        <v>17901</v>
      </c>
      <c r="D23" s="56">
        <v>9803</v>
      </c>
      <c r="E23" s="56">
        <v>0</v>
      </c>
      <c r="F23" s="56">
        <v>0</v>
      </c>
      <c r="G23" s="56">
        <v>163679500</v>
      </c>
      <c r="H23" s="34" t="str">
        <f t="shared" si="3"/>
        <v>correcto</v>
      </c>
    </row>
    <row r="24" spans="1:8" ht="15.75" x14ac:dyDescent="0.25">
      <c r="A24" s="15" t="s">
        <v>56</v>
      </c>
      <c r="B24" s="64">
        <v>170729913</v>
      </c>
      <c r="C24" s="56">
        <v>214810</v>
      </c>
      <c r="D24" s="56">
        <v>9850</v>
      </c>
      <c r="E24" s="56">
        <v>293225</v>
      </c>
      <c r="F24" s="56">
        <v>428</v>
      </c>
      <c r="G24" s="56">
        <v>170211600</v>
      </c>
      <c r="H24" s="34" t="str">
        <f t="shared" si="3"/>
        <v>correcto</v>
      </c>
    </row>
    <row r="25" spans="1:8" ht="15.75" x14ac:dyDescent="0.25">
      <c r="A25" s="15" t="s">
        <v>57</v>
      </c>
      <c r="B25" s="64">
        <v>88227248</v>
      </c>
      <c r="C25" s="56">
        <v>155378</v>
      </c>
      <c r="D25" s="56">
        <v>28115</v>
      </c>
      <c r="E25" s="56">
        <v>15795</v>
      </c>
      <c r="F25" s="56">
        <v>368060</v>
      </c>
      <c r="G25" s="56">
        <v>87659900</v>
      </c>
      <c r="H25" s="34" t="str">
        <f t="shared" si="3"/>
        <v>correcto</v>
      </c>
    </row>
    <row r="26" spans="1:8" ht="15.75" x14ac:dyDescent="0.25">
      <c r="A26" s="15" t="s">
        <v>58</v>
      </c>
      <c r="B26" s="64">
        <v>195317745</v>
      </c>
      <c r="C26" s="56">
        <v>59669</v>
      </c>
      <c r="D26" s="56">
        <v>13951</v>
      </c>
      <c r="E26" s="56">
        <v>0</v>
      </c>
      <c r="F26" s="56">
        <v>325</v>
      </c>
      <c r="G26" s="56">
        <v>195243800</v>
      </c>
      <c r="H26" s="34" t="str">
        <f t="shared" si="3"/>
        <v>correcto</v>
      </c>
    </row>
    <row r="27" spans="1:8" ht="15.75" x14ac:dyDescent="0.25">
      <c r="A27" s="15" t="s">
        <v>59</v>
      </c>
      <c r="B27" s="64">
        <v>250929773</v>
      </c>
      <c r="C27" s="56">
        <v>2987357</v>
      </c>
      <c r="D27" s="56">
        <v>66124</v>
      </c>
      <c r="E27" s="56">
        <v>13092</v>
      </c>
      <c r="F27" s="56">
        <v>0</v>
      </c>
      <c r="G27" s="56">
        <v>247863200</v>
      </c>
      <c r="H27" s="34" t="str">
        <f t="shared" si="3"/>
        <v>correcto</v>
      </c>
    </row>
    <row r="28" spans="1:8" ht="15.75" x14ac:dyDescent="0.25">
      <c r="A28" s="15" t="s">
        <v>60</v>
      </c>
      <c r="B28" s="64">
        <v>182520151</v>
      </c>
      <c r="C28" s="56">
        <v>0</v>
      </c>
      <c r="D28" s="56">
        <v>13951</v>
      </c>
      <c r="E28" s="56">
        <v>0</v>
      </c>
      <c r="F28" s="56">
        <v>0</v>
      </c>
      <c r="G28" s="56">
        <v>182506200</v>
      </c>
      <c r="H28" s="34" t="str">
        <f t="shared" si="3"/>
        <v>correcto</v>
      </c>
    </row>
    <row r="29" spans="1:8" ht="15.75" x14ac:dyDescent="0.25">
      <c r="A29" s="15" t="s">
        <v>61</v>
      </c>
      <c r="B29" s="64">
        <v>370385667</v>
      </c>
      <c r="C29" s="56">
        <v>5967</v>
      </c>
      <c r="D29" s="56">
        <v>0</v>
      </c>
      <c r="E29" s="56">
        <v>0</v>
      </c>
      <c r="F29" s="56">
        <v>0</v>
      </c>
      <c r="G29" s="56">
        <v>370379700</v>
      </c>
      <c r="H29" s="34" t="str">
        <f t="shared" si="3"/>
        <v>correcto</v>
      </c>
    </row>
    <row r="30" spans="1:8" s="70" customFormat="1" ht="30" customHeight="1" x14ac:dyDescent="0.25">
      <c r="A30" s="15" t="s">
        <v>62</v>
      </c>
      <c r="B30" s="67">
        <v>3011618082</v>
      </c>
      <c r="C30" s="67">
        <v>650438217</v>
      </c>
      <c r="D30" s="67">
        <v>439285278</v>
      </c>
      <c r="E30" s="67">
        <v>46925457</v>
      </c>
      <c r="F30" s="67">
        <v>33494330</v>
      </c>
      <c r="G30" s="67">
        <v>1841474800</v>
      </c>
      <c r="H30" s="68" t="str">
        <f t="shared" si="3"/>
        <v>correcto</v>
      </c>
    </row>
    <row r="31" spans="1:8" ht="15.75" x14ac:dyDescent="0.25">
      <c r="A31" s="15" t="s">
        <v>63</v>
      </c>
      <c r="B31" s="56">
        <v>36578557</v>
      </c>
      <c r="C31" s="56">
        <v>9586840</v>
      </c>
      <c r="D31" s="56">
        <v>6679005</v>
      </c>
      <c r="E31" s="56">
        <v>0</v>
      </c>
      <c r="F31" s="56">
        <v>332412</v>
      </c>
      <c r="G31" s="56">
        <v>19980300</v>
      </c>
      <c r="H31" s="34" t="str">
        <f t="shared" si="3"/>
        <v>correcto</v>
      </c>
    </row>
    <row r="32" spans="1:8" ht="15.75" x14ac:dyDescent="0.25">
      <c r="A32" s="15" t="s">
        <v>64</v>
      </c>
      <c r="B32" s="56">
        <v>5223235</v>
      </c>
      <c r="C32" s="56">
        <v>3157046</v>
      </c>
      <c r="D32" s="56">
        <v>1939189</v>
      </c>
      <c r="E32" s="56">
        <v>0</v>
      </c>
      <c r="F32" s="56">
        <v>0</v>
      </c>
      <c r="G32" s="56">
        <v>127000</v>
      </c>
      <c r="H32" s="34" t="str">
        <f t="shared" si="3"/>
        <v>correcto</v>
      </c>
    </row>
    <row r="33" spans="1:9" ht="15.75" x14ac:dyDescent="0.25">
      <c r="A33" s="15" t="s">
        <v>65</v>
      </c>
      <c r="B33" s="56">
        <v>12911795</v>
      </c>
      <c r="C33" s="56">
        <v>3048321</v>
      </c>
      <c r="D33" s="56">
        <v>9725574</v>
      </c>
      <c r="E33" s="56">
        <v>0</v>
      </c>
      <c r="F33" s="56">
        <v>0</v>
      </c>
      <c r="G33" s="56">
        <v>137900</v>
      </c>
      <c r="H33" s="34" t="str">
        <f t="shared" si="3"/>
        <v>correcto</v>
      </c>
    </row>
    <row r="34" spans="1:9" ht="15.75" x14ac:dyDescent="0.25">
      <c r="A34" s="15" t="s">
        <v>66</v>
      </c>
      <c r="B34" s="56">
        <v>56438578</v>
      </c>
      <c r="C34" s="56">
        <v>5828534</v>
      </c>
      <c r="D34" s="56">
        <v>8537211</v>
      </c>
      <c r="E34" s="56">
        <v>0</v>
      </c>
      <c r="F34" s="56">
        <v>1217733</v>
      </c>
      <c r="G34" s="56">
        <v>40855100</v>
      </c>
      <c r="H34" s="34" t="str">
        <f t="shared" si="3"/>
        <v>correcto</v>
      </c>
    </row>
    <row r="35" spans="1:9" ht="15.75" x14ac:dyDescent="0.25">
      <c r="A35" s="15" t="s">
        <v>67</v>
      </c>
      <c r="B35" s="56">
        <v>77010600</v>
      </c>
      <c r="C35" s="56">
        <v>6305212</v>
      </c>
      <c r="D35" s="56">
        <v>2783954</v>
      </c>
      <c r="E35" s="56">
        <v>209188</v>
      </c>
      <c r="F35" s="56">
        <v>149146</v>
      </c>
      <c r="G35" s="56">
        <v>67563100</v>
      </c>
      <c r="H35" s="34" t="str">
        <f t="shared" si="3"/>
        <v>correcto</v>
      </c>
    </row>
    <row r="36" spans="1:9" ht="15.75" x14ac:dyDescent="0.25">
      <c r="A36" s="15" t="s">
        <v>68</v>
      </c>
      <c r="B36" s="56">
        <v>22751006</v>
      </c>
      <c r="C36" s="56">
        <v>16953315</v>
      </c>
      <c r="D36" s="56">
        <v>5481547</v>
      </c>
      <c r="E36" s="56">
        <v>0</v>
      </c>
      <c r="F36" s="56">
        <v>8544</v>
      </c>
      <c r="G36" s="56">
        <v>307600</v>
      </c>
      <c r="H36" s="34" t="str">
        <f t="shared" si="3"/>
        <v>correcto</v>
      </c>
    </row>
    <row r="37" spans="1:9" ht="15.75" x14ac:dyDescent="0.25">
      <c r="A37" s="35" t="s">
        <v>69</v>
      </c>
      <c r="B37" s="56">
        <v>37572165</v>
      </c>
      <c r="C37" s="56">
        <v>8928899</v>
      </c>
      <c r="D37" s="56">
        <v>1479274</v>
      </c>
      <c r="E37" s="56">
        <v>2704</v>
      </c>
      <c r="F37" s="56">
        <v>701388</v>
      </c>
      <c r="G37" s="56">
        <v>26459900</v>
      </c>
      <c r="H37" s="34" t="str">
        <f t="shared" si="3"/>
        <v>correcto</v>
      </c>
      <c r="I37" s="62"/>
    </row>
    <row r="38" spans="1:9" ht="15.75" x14ac:dyDescent="0.25">
      <c r="A38" s="35" t="s">
        <v>70</v>
      </c>
      <c r="B38" s="56">
        <v>23116637</v>
      </c>
      <c r="C38" s="56">
        <v>8201676</v>
      </c>
      <c r="D38" s="56">
        <v>1606161</v>
      </c>
      <c r="E38" s="56">
        <v>0</v>
      </c>
      <c r="F38" s="56">
        <v>0</v>
      </c>
      <c r="G38" s="56">
        <v>13308800</v>
      </c>
      <c r="H38" s="34" t="str">
        <f t="shared" si="3"/>
        <v>correcto</v>
      </c>
      <c r="I38" s="62"/>
    </row>
    <row r="39" spans="1:9" ht="15.75" x14ac:dyDescent="0.25">
      <c r="A39" s="35" t="s">
        <v>71</v>
      </c>
      <c r="B39" s="56">
        <v>23196274</v>
      </c>
      <c r="C39" s="56">
        <v>668877</v>
      </c>
      <c r="D39" s="56">
        <v>245497</v>
      </c>
      <c r="E39" s="56">
        <v>0</v>
      </c>
      <c r="F39" s="56">
        <v>0</v>
      </c>
      <c r="G39" s="56">
        <v>22281900</v>
      </c>
      <c r="H39" s="34" t="str">
        <f t="shared" si="3"/>
        <v>correcto</v>
      </c>
      <c r="I39" s="62"/>
    </row>
    <row r="40" spans="1:9" ht="15.75" x14ac:dyDescent="0.25">
      <c r="A40" s="35" t="s">
        <v>72</v>
      </c>
      <c r="B40" s="56">
        <v>20508364</v>
      </c>
      <c r="C40" s="56">
        <v>11770083</v>
      </c>
      <c r="D40" s="56">
        <v>7501281</v>
      </c>
      <c r="E40" s="56">
        <v>0</v>
      </c>
      <c r="F40" s="56">
        <v>0</v>
      </c>
      <c r="G40" s="56">
        <v>1237000</v>
      </c>
      <c r="H40" s="34" t="str">
        <f t="shared" si="3"/>
        <v>correcto</v>
      </c>
      <c r="I40" s="62"/>
    </row>
    <row r="41" spans="1:9" ht="15.75" x14ac:dyDescent="0.25">
      <c r="A41" s="35" t="s">
        <v>73</v>
      </c>
      <c r="B41" s="56">
        <v>13106330</v>
      </c>
      <c r="C41" s="56">
        <v>5333835</v>
      </c>
      <c r="D41" s="56">
        <v>4643795</v>
      </c>
      <c r="E41" s="56">
        <v>0</v>
      </c>
      <c r="F41" s="56">
        <v>0</v>
      </c>
      <c r="G41" s="56">
        <v>3128700</v>
      </c>
      <c r="H41" s="34" t="str">
        <f t="shared" ref="H41:H72" si="4">+IF(+SUM(C41:G41)=B41,"correcto","ERROR")</f>
        <v>correcto</v>
      </c>
      <c r="I41" s="62"/>
    </row>
    <row r="42" spans="1:9" ht="15.75" x14ac:dyDescent="0.25">
      <c r="A42" s="35" t="s">
        <v>74</v>
      </c>
      <c r="B42" s="56">
        <v>12637823</v>
      </c>
      <c r="C42" s="56">
        <v>326428</v>
      </c>
      <c r="D42" s="56">
        <v>3284595</v>
      </c>
      <c r="E42" s="56">
        <v>0</v>
      </c>
      <c r="F42" s="56">
        <v>0</v>
      </c>
      <c r="G42" s="56">
        <v>9026800</v>
      </c>
      <c r="H42" s="34" t="str">
        <f t="shared" si="4"/>
        <v>correcto</v>
      </c>
      <c r="I42" s="62"/>
    </row>
    <row r="43" spans="1:9" ht="15.75" x14ac:dyDescent="0.25">
      <c r="A43" s="35" t="s">
        <v>75</v>
      </c>
      <c r="B43" s="56">
        <v>256223069</v>
      </c>
      <c r="C43" s="56">
        <v>1263971</v>
      </c>
      <c r="D43" s="56">
        <v>730956</v>
      </c>
      <c r="E43" s="56">
        <v>320</v>
      </c>
      <c r="F43" s="56">
        <v>319622</v>
      </c>
      <c r="G43" s="65">
        <f>-500+253908700</f>
        <v>253908200</v>
      </c>
      <c r="H43" s="34" t="str">
        <f t="shared" si="4"/>
        <v>correcto</v>
      </c>
      <c r="I43" s="62"/>
    </row>
    <row r="44" spans="1:9" ht="15.75" x14ac:dyDescent="0.25">
      <c r="A44" s="35" t="s">
        <v>76</v>
      </c>
      <c r="B44" s="56">
        <v>18313052</v>
      </c>
      <c r="C44" s="56">
        <v>745241</v>
      </c>
      <c r="D44" s="56">
        <v>4208911</v>
      </c>
      <c r="E44" s="56">
        <v>0</v>
      </c>
      <c r="F44" s="56">
        <v>0</v>
      </c>
      <c r="G44" s="56">
        <v>13358900</v>
      </c>
      <c r="H44" s="34" t="str">
        <f t="shared" si="4"/>
        <v>correcto</v>
      </c>
    </row>
    <row r="45" spans="1:9" ht="15.75" x14ac:dyDescent="0.25">
      <c r="A45" s="35" t="s">
        <v>77</v>
      </c>
      <c r="B45" s="56">
        <v>5546423</v>
      </c>
      <c r="C45" s="56">
        <v>3958732</v>
      </c>
      <c r="D45" s="56">
        <v>1415591</v>
      </c>
      <c r="E45" s="56">
        <v>0</v>
      </c>
      <c r="F45" s="56">
        <v>0</v>
      </c>
      <c r="G45" s="56">
        <v>172100</v>
      </c>
      <c r="H45" s="34" t="str">
        <f t="shared" si="4"/>
        <v>correcto</v>
      </c>
    </row>
    <row r="46" spans="1:9" ht="15.75" x14ac:dyDescent="0.25">
      <c r="A46" s="35" t="s">
        <v>78</v>
      </c>
      <c r="B46" s="56">
        <v>16797864</v>
      </c>
      <c r="C46" s="56">
        <v>6781411</v>
      </c>
      <c r="D46" s="56">
        <v>6188246</v>
      </c>
      <c r="E46" s="56">
        <v>107</v>
      </c>
      <c r="F46" s="56">
        <v>0</v>
      </c>
      <c r="G46" s="56">
        <v>3828100</v>
      </c>
      <c r="H46" s="34" t="str">
        <f t="shared" si="4"/>
        <v>correcto</v>
      </c>
    </row>
    <row r="47" spans="1:9" ht="15.75" x14ac:dyDescent="0.25">
      <c r="A47" s="35" t="s">
        <v>79</v>
      </c>
      <c r="B47" s="56">
        <v>12063473</v>
      </c>
      <c r="C47" s="56">
        <v>5206202</v>
      </c>
      <c r="D47" s="56">
        <v>6212971</v>
      </c>
      <c r="E47" s="56">
        <v>0</v>
      </c>
      <c r="F47" s="56">
        <v>0</v>
      </c>
      <c r="G47" s="56">
        <v>644300</v>
      </c>
      <c r="H47" s="34" t="str">
        <f t="shared" si="4"/>
        <v>correcto</v>
      </c>
    </row>
    <row r="48" spans="1:9" ht="15.75" x14ac:dyDescent="0.25">
      <c r="A48" s="35" t="s">
        <v>80</v>
      </c>
      <c r="B48" s="56">
        <v>7717419</v>
      </c>
      <c r="C48" s="56">
        <v>4233906</v>
      </c>
      <c r="D48" s="56">
        <v>3388513</v>
      </c>
      <c r="E48" s="56">
        <v>0</v>
      </c>
      <c r="F48" s="56">
        <v>0</v>
      </c>
      <c r="G48" s="56">
        <v>95000</v>
      </c>
      <c r="H48" s="34" t="str">
        <f t="shared" si="4"/>
        <v>correcto</v>
      </c>
    </row>
    <row r="49" spans="1:8" ht="15.75" x14ac:dyDescent="0.25">
      <c r="A49" s="35" t="s">
        <v>81</v>
      </c>
      <c r="B49" s="56">
        <v>4291522</v>
      </c>
      <c r="C49" s="56">
        <v>1365002</v>
      </c>
      <c r="D49" s="56">
        <v>2680619</v>
      </c>
      <c r="E49" s="56">
        <v>0</v>
      </c>
      <c r="F49" s="56">
        <v>15301</v>
      </c>
      <c r="G49" s="56">
        <v>230600</v>
      </c>
      <c r="H49" s="34" t="str">
        <f t="shared" si="4"/>
        <v>correcto</v>
      </c>
    </row>
    <row r="50" spans="1:8" ht="15.75" x14ac:dyDescent="0.25">
      <c r="A50" s="35" t="s">
        <v>82</v>
      </c>
      <c r="B50" s="56">
        <v>14438967</v>
      </c>
      <c r="C50" s="56">
        <v>5301232</v>
      </c>
      <c r="D50" s="56">
        <v>1764935</v>
      </c>
      <c r="E50" s="56">
        <v>0</v>
      </c>
      <c r="F50" s="56">
        <v>0</v>
      </c>
      <c r="G50" s="56">
        <v>7372800</v>
      </c>
      <c r="H50" s="34" t="str">
        <f t="shared" si="4"/>
        <v>correcto</v>
      </c>
    </row>
    <row r="51" spans="1:8" ht="15.75" x14ac:dyDescent="0.25">
      <c r="A51" s="35" t="s">
        <v>83</v>
      </c>
      <c r="B51" s="56">
        <v>20567305</v>
      </c>
      <c r="C51" s="56">
        <v>15073460</v>
      </c>
      <c r="D51" s="56">
        <v>5474345</v>
      </c>
      <c r="E51" s="56">
        <v>0</v>
      </c>
      <c r="F51" s="56">
        <v>100</v>
      </c>
      <c r="G51" s="56">
        <v>19400</v>
      </c>
      <c r="H51" s="34" t="str">
        <f t="shared" si="4"/>
        <v>correcto</v>
      </c>
    </row>
    <row r="52" spans="1:8" ht="15.75" x14ac:dyDescent="0.25">
      <c r="A52" s="35" t="s">
        <v>84</v>
      </c>
      <c r="B52" s="56">
        <v>16348962</v>
      </c>
      <c r="C52" s="56">
        <v>8581469</v>
      </c>
      <c r="D52" s="56">
        <v>7475643</v>
      </c>
      <c r="E52" s="56">
        <v>0</v>
      </c>
      <c r="F52" s="56">
        <v>252750</v>
      </c>
      <c r="G52" s="56">
        <v>39100</v>
      </c>
      <c r="H52" s="34" t="str">
        <f t="shared" si="4"/>
        <v>correcto</v>
      </c>
    </row>
    <row r="53" spans="1:8" ht="15.75" x14ac:dyDescent="0.25">
      <c r="A53" s="35" t="s">
        <v>85</v>
      </c>
      <c r="B53" s="56">
        <v>5789042</v>
      </c>
      <c r="C53" s="56">
        <v>4494854</v>
      </c>
      <c r="D53" s="56">
        <v>1179988</v>
      </c>
      <c r="E53" s="56">
        <v>0</v>
      </c>
      <c r="F53" s="56">
        <v>0</v>
      </c>
      <c r="G53" s="56">
        <v>114200</v>
      </c>
      <c r="H53" s="34" t="str">
        <f t="shared" si="4"/>
        <v>correcto</v>
      </c>
    </row>
    <row r="54" spans="1:8" ht="15.75" x14ac:dyDescent="0.25">
      <c r="A54" s="35" t="s">
        <v>86</v>
      </c>
      <c r="B54" s="56">
        <v>22356417</v>
      </c>
      <c r="C54" s="56">
        <v>11137550</v>
      </c>
      <c r="D54" s="56">
        <v>8328297</v>
      </c>
      <c r="E54" s="56">
        <v>0</v>
      </c>
      <c r="F54" s="56">
        <v>24570</v>
      </c>
      <c r="G54" s="56">
        <v>2866000</v>
      </c>
      <c r="H54" s="34" t="str">
        <f t="shared" si="4"/>
        <v>correcto</v>
      </c>
    </row>
    <row r="55" spans="1:8" ht="15.75" x14ac:dyDescent="0.25">
      <c r="A55" s="35" t="s">
        <v>87</v>
      </c>
      <c r="B55" s="56">
        <v>34587592</v>
      </c>
      <c r="C55" s="56">
        <v>10521651</v>
      </c>
      <c r="D55" s="56">
        <v>6091641</v>
      </c>
      <c r="E55" s="56">
        <v>0</v>
      </c>
      <c r="F55" s="56">
        <v>0</v>
      </c>
      <c r="G55" s="56">
        <v>17974300</v>
      </c>
      <c r="H55" s="34" t="str">
        <f t="shared" si="4"/>
        <v>correcto</v>
      </c>
    </row>
    <row r="56" spans="1:8" ht="15.75" x14ac:dyDescent="0.25">
      <c r="A56" s="35" t="s">
        <v>88</v>
      </c>
      <c r="B56" s="56">
        <v>17100458</v>
      </c>
      <c r="C56" s="56">
        <v>2350625</v>
      </c>
      <c r="D56" s="56">
        <v>7284521</v>
      </c>
      <c r="E56" s="56">
        <v>1779</v>
      </c>
      <c r="F56" s="56">
        <v>1473933</v>
      </c>
      <c r="G56" s="56">
        <v>5989600</v>
      </c>
      <c r="H56" s="34" t="str">
        <f t="shared" si="4"/>
        <v>correcto</v>
      </c>
    </row>
    <row r="57" spans="1:8" ht="15.75" x14ac:dyDescent="0.25">
      <c r="A57" s="35" t="s">
        <v>89</v>
      </c>
      <c r="B57" s="56">
        <v>37713817</v>
      </c>
      <c r="C57" s="56">
        <v>5288944</v>
      </c>
      <c r="D57" s="56">
        <v>6199473</v>
      </c>
      <c r="E57" s="56">
        <v>0</v>
      </c>
      <c r="F57" s="56">
        <v>0</v>
      </c>
      <c r="G57" s="56">
        <v>26225400</v>
      </c>
      <c r="H57" s="34" t="str">
        <f t="shared" si="4"/>
        <v>correcto</v>
      </c>
    </row>
    <row r="58" spans="1:8" ht="15.75" x14ac:dyDescent="0.25">
      <c r="A58" s="35" t="s">
        <v>90</v>
      </c>
      <c r="B58" s="56">
        <v>12156917</v>
      </c>
      <c r="C58" s="56">
        <v>7489983</v>
      </c>
      <c r="D58" s="56">
        <v>4578498</v>
      </c>
      <c r="E58" s="56">
        <v>36</v>
      </c>
      <c r="F58" s="56">
        <v>0</v>
      </c>
      <c r="G58" s="56">
        <v>88400</v>
      </c>
      <c r="H58" s="34" t="str">
        <f t="shared" si="4"/>
        <v>correcto</v>
      </c>
    </row>
    <row r="59" spans="1:8" ht="15.75" x14ac:dyDescent="0.25">
      <c r="A59" s="35" t="s">
        <v>91</v>
      </c>
      <c r="B59" s="56">
        <v>4878656</v>
      </c>
      <c r="C59" s="56">
        <v>1735675</v>
      </c>
      <c r="D59" s="56">
        <v>2228281</v>
      </c>
      <c r="E59" s="56">
        <v>0</v>
      </c>
      <c r="F59" s="56">
        <v>0</v>
      </c>
      <c r="G59" s="56">
        <v>914700</v>
      </c>
      <c r="H59" s="34" t="str">
        <f t="shared" si="4"/>
        <v>correcto</v>
      </c>
    </row>
    <row r="60" spans="1:8" ht="15.75" x14ac:dyDescent="0.25">
      <c r="A60" s="35" t="s">
        <v>92</v>
      </c>
      <c r="B60" s="56">
        <v>402014610</v>
      </c>
      <c r="C60" s="56">
        <v>17594</v>
      </c>
      <c r="D60" s="56">
        <v>64241</v>
      </c>
      <c r="E60" s="56">
        <v>2775</v>
      </c>
      <c r="F60" s="56">
        <v>494700</v>
      </c>
      <c r="G60" s="56">
        <v>401435300</v>
      </c>
      <c r="H60" s="34" t="str">
        <f t="shared" si="4"/>
        <v>correcto</v>
      </c>
    </row>
    <row r="61" spans="1:8" ht="15.75" x14ac:dyDescent="0.25">
      <c r="A61" s="35" t="s">
        <v>93</v>
      </c>
      <c r="B61" s="56">
        <v>38114786</v>
      </c>
      <c r="C61" s="56">
        <v>1199993</v>
      </c>
      <c r="D61" s="56">
        <v>655093</v>
      </c>
      <c r="E61" s="56">
        <v>0</v>
      </c>
      <c r="F61" s="56">
        <v>0</v>
      </c>
      <c r="G61" s="56">
        <v>36259700</v>
      </c>
      <c r="H61" s="34" t="str">
        <f t="shared" si="4"/>
        <v>correcto</v>
      </c>
    </row>
    <row r="62" spans="1:8" ht="15.75" x14ac:dyDescent="0.25">
      <c r="A62" s="35" t="s">
        <v>94</v>
      </c>
      <c r="B62" s="56">
        <v>19019631</v>
      </c>
      <c r="C62" s="56">
        <v>2798187</v>
      </c>
      <c r="D62" s="56">
        <v>3141344</v>
      </c>
      <c r="E62" s="56">
        <v>0</v>
      </c>
      <c r="F62" s="56">
        <v>0</v>
      </c>
      <c r="G62" s="56">
        <v>13080100</v>
      </c>
      <c r="H62" s="34" t="str">
        <f t="shared" si="4"/>
        <v>correcto</v>
      </c>
    </row>
    <row r="63" spans="1:8" ht="15.75" x14ac:dyDescent="0.25">
      <c r="A63" s="35" t="s">
        <v>95</v>
      </c>
      <c r="B63" s="56">
        <v>11736432</v>
      </c>
      <c r="C63" s="56">
        <v>8688552</v>
      </c>
      <c r="D63" s="56">
        <v>2111280</v>
      </c>
      <c r="E63" s="56">
        <v>0</v>
      </c>
      <c r="F63" s="56">
        <v>0</v>
      </c>
      <c r="G63" s="56">
        <v>936600</v>
      </c>
      <c r="H63" s="34" t="str">
        <f t="shared" si="4"/>
        <v>correcto</v>
      </c>
    </row>
    <row r="64" spans="1:8" ht="15.75" x14ac:dyDescent="0.25">
      <c r="A64" s="35" t="s">
        <v>96</v>
      </c>
      <c r="B64" s="56">
        <v>7275034</v>
      </c>
      <c r="C64" s="56">
        <v>3488399</v>
      </c>
      <c r="D64" s="56">
        <v>3768835</v>
      </c>
      <c r="E64" s="56">
        <v>0</v>
      </c>
      <c r="F64" s="56">
        <v>0</v>
      </c>
      <c r="G64" s="56">
        <v>17800</v>
      </c>
      <c r="H64" s="34" t="str">
        <f t="shared" si="4"/>
        <v>correcto</v>
      </c>
    </row>
    <row r="65" spans="1:8" ht="15.75" x14ac:dyDescent="0.25">
      <c r="A65" s="35" t="s">
        <v>97</v>
      </c>
      <c r="B65" s="56">
        <v>9915489</v>
      </c>
      <c r="C65" s="56">
        <v>7172904</v>
      </c>
      <c r="D65" s="56">
        <v>2652285</v>
      </c>
      <c r="E65" s="56">
        <v>0</v>
      </c>
      <c r="F65" s="56">
        <v>0</v>
      </c>
      <c r="G65" s="56">
        <v>90300</v>
      </c>
      <c r="H65" s="34" t="str">
        <f t="shared" si="4"/>
        <v>correcto</v>
      </c>
    </row>
    <row r="66" spans="1:8" ht="15.75" x14ac:dyDescent="0.25">
      <c r="A66" s="35" t="s">
        <v>98</v>
      </c>
      <c r="B66" s="56">
        <v>7123704</v>
      </c>
      <c r="C66" s="56">
        <v>4601127</v>
      </c>
      <c r="D66" s="56">
        <v>2486777</v>
      </c>
      <c r="E66" s="56">
        <v>0</v>
      </c>
      <c r="F66" s="56">
        <v>0</v>
      </c>
      <c r="G66" s="56">
        <v>35800</v>
      </c>
      <c r="H66" s="34" t="str">
        <f t="shared" si="4"/>
        <v>correcto</v>
      </c>
    </row>
    <row r="67" spans="1:8" ht="15.75" x14ac:dyDescent="0.25">
      <c r="A67" s="35" t="s">
        <v>99</v>
      </c>
      <c r="B67" s="56">
        <v>3719411</v>
      </c>
      <c r="C67" s="56">
        <v>1156718</v>
      </c>
      <c r="D67" s="56">
        <v>2560593</v>
      </c>
      <c r="E67" s="56">
        <v>0</v>
      </c>
      <c r="F67" s="56">
        <v>0</v>
      </c>
      <c r="G67" s="56">
        <v>2100</v>
      </c>
      <c r="H67" s="34" t="str">
        <f t="shared" si="4"/>
        <v>correcto</v>
      </c>
    </row>
    <row r="68" spans="1:8" ht="15.75" x14ac:dyDescent="0.25">
      <c r="A68" s="35" t="s">
        <v>100</v>
      </c>
      <c r="B68" s="56">
        <v>11847745</v>
      </c>
      <c r="C68" s="56">
        <v>5650462</v>
      </c>
      <c r="D68" s="56">
        <v>6177283</v>
      </c>
      <c r="E68" s="56">
        <v>0</v>
      </c>
      <c r="F68" s="56">
        <v>0</v>
      </c>
      <c r="G68" s="56">
        <v>20000</v>
      </c>
      <c r="H68" s="34" t="str">
        <f t="shared" si="4"/>
        <v>correcto</v>
      </c>
    </row>
    <row r="69" spans="1:8" ht="15.75" x14ac:dyDescent="0.25">
      <c r="A69" s="35" t="s">
        <v>101</v>
      </c>
      <c r="B69" s="56">
        <v>3407973</v>
      </c>
      <c r="C69" s="56">
        <v>518641</v>
      </c>
      <c r="D69" s="56">
        <v>2722932</v>
      </c>
      <c r="E69" s="56">
        <v>0</v>
      </c>
      <c r="F69" s="56">
        <v>0</v>
      </c>
      <c r="G69" s="56">
        <v>166400</v>
      </c>
      <c r="H69" s="34" t="str">
        <f t="shared" si="4"/>
        <v>correcto</v>
      </c>
    </row>
    <row r="70" spans="1:8" ht="15.75" x14ac:dyDescent="0.25">
      <c r="A70" s="35" t="s">
        <v>102</v>
      </c>
      <c r="B70" s="56">
        <v>2571269</v>
      </c>
      <c r="C70" s="56">
        <v>88744</v>
      </c>
      <c r="D70" s="56">
        <v>2413206</v>
      </c>
      <c r="E70" s="56">
        <v>1819</v>
      </c>
      <c r="F70" s="56">
        <v>0</v>
      </c>
      <c r="G70" s="56">
        <v>67500</v>
      </c>
      <c r="H70" s="34" t="str">
        <f t="shared" si="4"/>
        <v>correcto</v>
      </c>
    </row>
    <row r="71" spans="1:8" ht="15.75" x14ac:dyDescent="0.25">
      <c r="A71" s="35" t="s">
        <v>103</v>
      </c>
      <c r="B71" s="56">
        <v>4819555</v>
      </c>
      <c r="C71" s="56">
        <v>1366403</v>
      </c>
      <c r="D71" s="56">
        <v>3420892</v>
      </c>
      <c r="E71" s="56">
        <v>0</v>
      </c>
      <c r="F71" s="56">
        <v>3360</v>
      </c>
      <c r="G71" s="56">
        <v>28900</v>
      </c>
      <c r="H71" s="34" t="str">
        <f t="shared" si="4"/>
        <v>correcto</v>
      </c>
    </row>
    <row r="72" spans="1:8" ht="15.75" x14ac:dyDescent="0.25">
      <c r="A72" s="35" t="s">
        <v>104</v>
      </c>
      <c r="B72" s="56">
        <v>5302629</v>
      </c>
      <c r="C72" s="56">
        <v>959458</v>
      </c>
      <c r="D72" s="56">
        <v>2885571</v>
      </c>
      <c r="E72" s="56">
        <v>0</v>
      </c>
      <c r="F72" s="56">
        <v>0</v>
      </c>
      <c r="G72" s="56">
        <v>1457600</v>
      </c>
      <c r="H72" s="34" t="str">
        <f t="shared" si="4"/>
        <v>correcto</v>
      </c>
    </row>
    <row r="73" spans="1:8" ht="15.75" x14ac:dyDescent="0.25">
      <c r="A73" s="35" t="s">
        <v>105</v>
      </c>
      <c r="B73" s="56">
        <v>16287878</v>
      </c>
      <c r="C73" s="56">
        <v>3798037</v>
      </c>
      <c r="D73" s="56">
        <v>8862141</v>
      </c>
      <c r="E73" s="56">
        <v>0</v>
      </c>
      <c r="F73" s="56">
        <v>0</v>
      </c>
      <c r="G73" s="56">
        <v>3627700</v>
      </c>
      <c r="H73" s="34" t="str">
        <f t="shared" ref="H73:H104" si="5">+IF(+SUM(C73:G73)=B73,"correcto","ERROR")</f>
        <v>correcto</v>
      </c>
    </row>
    <row r="74" spans="1:8" ht="15.75" x14ac:dyDescent="0.25">
      <c r="A74" s="35" t="s">
        <v>106</v>
      </c>
      <c r="B74" s="56">
        <v>130751699</v>
      </c>
      <c r="C74" s="56">
        <v>8621065</v>
      </c>
      <c r="D74" s="56">
        <v>2885710</v>
      </c>
      <c r="E74" s="56">
        <v>42884895</v>
      </c>
      <c r="F74" s="56">
        <v>1532829</v>
      </c>
      <c r="G74" s="56">
        <v>74827200</v>
      </c>
      <c r="H74" s="34" t="str">
        <f t="shared" si="5"/>
        <v>correcto</v>
      </c>
    </row>
    <row r="75" spans="1:8" ht="15.75" x14ac:dyDescent="0.25">
      <c r="A75" s="35" t="s">
        <v>107</v>
      </c>
      <c r="B75" s="56">
        <v>29000861</v>
      </c>
      <c r="C75" s="56">
        <v>366767</v>
      </c>
      <c r="D75" s="56">
        <v>1335394</v>
      </c>
      <c r="E75" s="56">
        <v>0</v>
      </c>
      <c r="F75" s="56">
        <v>0</v>
      </c>
      <c r="G75" s="56">
        <v>27298700</v>
      </c>
      <c r="H75" s="34" t="str">
        <f t="shared" si="5"/>
        <v>correcto</v>
      </c>
    </row>
    <row r="76" spans="1:8" ht="15.75" x14ac:dyDescent="0.25">
      <c r="A76" s="35" t="s">
        <v>108</v>
      </c>
      <c r="B76" s="56">
        <v>9440289</v>
      </c>
      <c r="C76" s="56">
        <v>5511142</v>
      </c>
      <c r="D76" s="56">
        <v>3899447</v>
      </c>
      <c r="E76" s="56">
        <v>0</v>
      </c>
      <c r="F76" s="56">
        <v>0</v>
      </c>
      <c r="G76" s="56">
        <v>29700</v>
      </c>
      <c r="H76" s="34" t="str">
        <f t="shared" si="5"/>
        <v>correcto</v>
      </c>
    </row>
    <row r="77" spans="1:8" ht="15.75" x14ac:dyDescent="0.25">
      <c r="A77" s="35" t="s">
        <v>109</v>
      </c>
      <c r="B77" s="56">
        <v>27218295</v>
      </c>
      <c r="C77" s="56">
        <v>9161209</v>
      </c>
      <c r="D77" s="56">
        <v>13480986</v>
      </c>
      <c r="E77" s="56">
        <v>0</v>
      </c>
      <c r="F77" s="56">
        <v>0</v>
      </c>
      <c r="G77" s="56">
        <v>4576100</v>
      </c>
      <c r="H77" s="34" t="str">
        <f t="shared" si="5"/>
        <v>correcto</v>
      </c>
    </row>
    <row r="78" spans="1:8" ht="15.75" x14ac:dyDescent="0.25">
      <c r="A78" s="35" t="s">
        <v>110</v>
      </c>
      <c r="B78" s="56">
        <v>10278982</v>
      </c>
      <c r="C78" s="56">
        <v>6011264</v>
      </c>
      <c r="D78" s="56">
        <v>4243118</v>
      </c>
      <c r="E78" s="56">
        <v>0</v>
      </c>
      <c r="F78" s="56">
        <v>0</v>
      </c>
      <c r="G78" s="56">
        <v>24600</v>
      </c>
      <c r="H78" s="34" t="str">
        <f t="shared" si="5"/>
        <v>correcto</v>
      </c>
    </row>
    <row r="79" spans="1:8" ht="15.75" x14ac:dyDescent="0.25">
      <c r="A79" s="35" t="s">
        <v>111</v>
      </c>
      <c r="B79" s="56">
        <v>13458784</v>
      </c>
      <c r="C79" s="56">
        <v>7275254</v>
      </c>
      <c r="D79" s="56">
        <v>6136094</v>
      </c>
      <c r="E79" s="56">
        <v>36</v>
      </c>
      <c r="F79" s="56">
        <v>0</v>
      </c>
      <c r="G79" s="56">
        <v>47400</v>
      </c>
      <c r="H79" s="34" t="str">
        <f t="shared" si="5"/>
        <v>correcto</v>
      </c>
    </row>
    <row r="80" spans="1:8" ht="15.75" x14ac:dyDescent="0.25">
      <c r="A80" s="35" t="s">
        <v>112</v>
      </c>
      <c r="B80" s="56">
        <v>6510967</v>
      </c>
      <c r="C80" s="56">
        <v>3611059</v>
      </c>
      <c r="D80" s="56">
        <v>2137208</v>
      </c>
      <c r="E80" s="56">
        <v>0</v>
      </c>
      <c r="F80" s="56">
        <v>0</v>
      </c>
      <c r="G80" s="56">
        <v>762700</v>
      </c>
      <c r="H80" s="34" t="str">
        <f t="shared" si="5"/>
        <v>correcto</v>
      </c>
    </row>
    <row r="81" spans="1:8" ht="15.75" x14ac:dyDescent="0.25">
      <c r="A81" s="35" t="s">
        <v>113</v>
      </c>
      <c r="B81" s="56">
        <v>31312122</v>
      </c>
      <c r="C81" s="56">
        <v>4154557</v>
      </c>
      <c r="D81" s="56">
        <v>6572743</v>
      </c>
      <c r="E81" s="56">
        <v>0</v>
      </c>
      <c r="F81" s="56">
        <v>2298622</v>
      </c>
      <c r="G81" s="56">
        <v>18286200</v>
      </c>
      <c r="H81" s="34" t="str">
        <f t="shared" si="5"/>
        <v>correcto</v>
      </c>
    </row>
    <row r="82" spans="1:8" ht="15.75" x14ac:dyDescent="0.25">
      <c r="A82" s="35" t="s">
        <v>114</v>
      </c>
      <c r="B82" s="56">
        <v>26711033</v>
      </c>
      <c r="C82" s="56">
        <v>9123995</v>
      </c>
      <c r="D82" s="56">
        <v>4478431</v>
      </c>
      <c r="E82" s="56">
        <v>107</v>
      </c>
      <c r="F82" s="56">
        <v>0</v>
      </c>
      <c r="G82" s="56">
        <v>13108500</v>
      </c>
      <c r="H82" s="34" t="str">
        <f t="shared" si="5"/>
        <v>correcto</v>
      </c>
    </row>
    <row r="83" spans="1:8" ht="15.75" x14ac:dyDescent="0.25">
      <c r="A83" s="35" t="s">
        <v>115</v>
      </c>
      <c r="B83" s="56">
        <v>131555273</v>
      </c>
      <c r="C83" s="56">
        <v>21256269</v>
      </c>
      <c r="D83" s="56">
        <v>1904793</v>
      </c>
      <c r="E83" s="56">
        <v>0</v>
      </c>
      <c r="F83" s="56">
        <v>83511</v>
      </c>
      <c r="G83" s="56">
        <v>108310700</v>
      </c>
      <c r="H83" s="34" t="str">
        <f t="shared" si="5"/>
        <v>correcto</v>
      </c>
    </row>
    <row r="84" spans="1:8" ht="15.75" x14ac:dyDescent="0.25">
      <c r="A84" s="35" t="s">
        <v>116</v>
      </c>
      <c r="B84" s="56">
        <v>6245709</v>
      </c>
      <c r="C84" s="56">
        <v>2213541</v>
      </c>
      <c r="D84" s="56">
        <v>4023968</v>
      </c>
      <c r="E84" s="56">
        <v>0</v>
      </c>
      <c r="F84" s="56">
        <v>0</v>
      </c>
      <c r="G84" s="56">
        <v>8200</v>
      </c>
      <c r="H84" s="34" t="str">
        <f t="shared" si="5"/>
        <v>correcto</v>
      </c>
    </row>
    <row r="85" spans="1:8" ht="15.75" x14ac:dyDescent="0.25">
      <c r="A85" s="35" t="s">
        <v>117</v>
      </c>
      <c r="B85" s="56">
        <v>5949425</v>
      </c>
      <c r="C85" s="56">
        <v>1675177</v>
      </c>
      <c r="D85" s="56">
        <v>4096248</v>
      </c>
      <c r="E85" s="56">
        <v>0</v>
      </c>
      <c r="F85" s="56">
        <v>0</v>
      </c>
      <c r="G85" s="56">
        <v>178000</v>
      </c>
      <c r="H85" s="34" t="str">
        <f t="shared" si="5"/>
        <v>correcto</v>
      </c>
    </row>
    <row r="86" spans="1:8" ht="15.75" x14ac:dyDescent="0.25">
      <c r="A86" s="35" t="s">
        <v>118</v>
      </c>
      <c r="B86" s="56">
        <v>8798865</v>
      </c>
      <c r="C86" s="56">
        <v>2964799</v>
      </c>
      <c r="D86" s="56">
        <v>5301966</v>
      </c>
      <c r="E86" s="56">
        <v>0</v>
      </c>
      <c r="F86" s="56">
        <v>0</v>
      </c>
      <c r="G86" s="56">
        <v>532100</v>
      </c>
      <c r="H86" s="34" t="str">
        <f t="shared" si="5"/>
        <v>correcto</v>
      </c>
    </row>
    <row r="87" spans="1:8" ht="15.75" x14ac:dyDescent="0.25">
      <c r="A87" s="35" t="s">
        <v>119</v>
      </c>
      <c r="B87" s="56">
        <v>21844653</v>
      </c>
      <c r="C87" s="56">
        <v>4799408</v>
      </c>
      <c r="D87" s="56">
        <v>11866845</v>
      </c>
      <c r="E87" s="56">
        <v>0</v>
      </c>
      <c r="F87" s="56">
        <v>0</v>
      </c>
      <c r="G87" s="56">
        <v>5178400</v>
      </c>
      <c r="H87" s="34" t="str">
        <f t="shared" si="5"/>
        <v>correcto</v>
      </c>
    </row>
    <row r="88" spans="1:8" ht="15.75" x14ac:dyDescent="0.25">
      <c r="A88" s="35" t="s">
        <v>120</v>
      </c>
      <c r="B88" s="56">
        <v>28539773</v>
      </c>
      <c r="C88" s="56">
        <v>14690753</v>
      </c>
      <c r="D88" s="56">
        <v>5770883</v>
      </c>
      <c r="E88" s="56">
        <v>3795897</v>
      </c>
      <c r="F88" s="56">
        <v>145240</v>
      </c>
      <c r="G88" s="56">
        <v>4137000</v>
      </c>
      <c r="H88" s="34" t="str">
        <f t="shared" si="5"/>
        <v>correcto</v>
      </c>
    </row>
    <row r="89" spans="1:8" ht="15.75" x14ac:dyDescent="0.25">
      <c r="A89" s="35" t="s">
        <v>121</v>
      </c>
      <c r="B89" s="56">
        <v>14712962</v>
      </c>
      <c r="C89" s="56">
        <v>2826529</v>
      </c>
      <c r="D89" s="56">
        <v>5780433</v>
      </c>
      <c r="E89" s="56">
        <v>0</v>
      </c>
      <c r="F89" s="56">
        <v>0</v>
      </c>
      <c r="G89" s="56">
        <v>6106000</v>
      </c>
      <c r="H89" s="34" t="str">
        <f t="shared" si="5"/>
        <v>correcto</v>
      </c>
    </row>
    <row r="90" spans="1:8" ht="15.75" x14ac:dyDescent="0.25">
      <c r="A90" s="35" t="s">
        <v>122</v>
      </c>
      <c r="B90" s="56">
        <v>34795493</v>
      </c>
      <c r="C90" s="56">
        <v>2103022</v>
      </c>
      <c r="D90" s="56">
        <v>2977871</v>
      </c>
      <c r="E90" s="56">
        <v>0</v>
      </c>
      <c r="F90" s="56">
        <v>0</v>
      </c>
      <c r="G90" s="56">
        <v>29714600</v>
      </c>
      <c r="H90" s="34" t="str">
        <f t="shared" si="5"/>
        <v>correcto</v>
      </c>
    </row>
    <row r="91" spans="1:8" ht="15.75" x14ac:dyDescent="0.25">
      <c r="A91" s="35" t="s">
        <v>123</v>
      </c>
      <c r="B91" s="56">
        <v>22972133</v>
      </c>
      <c r="C91" s="56">
        <v>1578412</v>
      </c>
      <c r="D91" s="56">
        <v>5286413</v>
      </c>
      <c r="E91" s="56">
        <v>0</v>
      </c>
      <c r="F91" s="56">
        <v>346608</v>
      </c>
      <c r="G91" s="56">
        <v>15760700</v>
      </c>
      <c r="H91" s="34" t="str">
        <f t="shared" si="5"/>
        <v>correcto</v>
      </c>
    </row>
    <row r="92" spans="1:8" ht="15.75" x14ac:dyDescent="0.25">
      <c r="A92" s="35" t="s">
        <v>124</v>
      </c>
      <c r="B92" s="56">
        <v>5278737</v>
      </c>
      <c r="C92" s="56">
        <v>2393784</v>
      </c>
      <c r="D92" s="56">
        <v>2881953</v>
      </c>
      <c r="E92" s="56">
        <v>0</v>
      </c>
      <c r="F92" s="56">
        <v>0</v>
      </c>
      <c r="G92" s="56">
        <v>3000</v>
      </c>
      <c r="H92" s="34" t="str">
        <f t="shared" si="5"/>
        <v>correcto</v>
      </c>
    </row>
    <row r="93" spans="1:8" ht="15.75" x14ac:dyDescent="0.25">
      <c r="A93" s="35" t="s">
        <v>125</v>
      </c>
      <c r="B93" s="56">
        <v>3719600</v>
      </c>
      <c r="C93" s="56">
        <v>386000</v>
      </c>
      <c r="D93" s="56">
        <v>3237900</v>
      </c>
      <c r="E93" s="56">
        <v>0</v>
      </c>
      <c r="F93" s="56">
        <v>0</v>
      </c>
      <c r="G93" s="56">
        <v>95700</v>
      </c>
      <c r="H93" s="34" t="str">
        <f t="shared" si="5"/>
        <v>correcto</v>
      </c>
    </row>
    <row r="94" spans="1:8" ht="15.75" x14ac:dyDescent="0.25">
      <c r="A94" s="35" t="s">
        <v>126</v>
      </c>
      <c r="B94" s="56">
        <v>11654553</v>
      </c>
      <c r="C94" s="56">
        <v>2064213</v>
      </c>
      <c r="D94" s="56">
        <v>3803540</v>
      </c>
      <c r="E94" s="56">
        <v>0</v>
      </c>
      <c r="F94" s="56">
        <v>0</v>
      </c>
      <c r="G94" s="56">
        <v>5786800</v>
      </c>
      <c r="H94" s="34" t="str">
        <f t="shared" si="5"/>
        <v>correcto</v>
      </c>
    </row>
    <row r="95" spans="1:8" ht="15.75" x14ac:dyDescent="0.25">
      <c r="A95" s="35" t="s">
        <v>127</v>
      </c>
      <c r="B95" s="56">
        <v>27778804</v>
      </c>
      <c r="C95" s="56">
        <v>4896739</v>
      </c>
      <c r="D95" s="56">
        <v>3539365</v>
      </c>
      <c r="E95" s="56">
        <v>0</v>
      </c>
      <c r="F95" s="56">
        <v>0</v>
      </c>
      <c r="G95" s="56">
        <v>19342700</v>
      </c>
      <c r="H95" s="34" t="str">
        <f t="shared" si="5"/>
        <v>correcto</v>
      </c>
    </row>
    <row r="96" spans="1:8" ht="15.75" x14ac:dyDescent="0.25">
      <c r="A96" s="35" t="s">
        <v>128</v>
      </c>
      <c r="B96" s="56">
        <v>7609549</v>
      </c>
      <c r="C96" s="56">
        <v>1282870</v>
      </c>
      <c r="D96" s="56">
        <v>4289779</v>
      </c>
      <c r="E96" s="56">
        <v>0</v>
      </c>
      <c r="F96" s="56">
        <v>0</v>
      </c>
      <c r="G96" s="56">
        <v>2036900</v>
      </c>
      <c r="H96" s="34" t="str">
        <f t="shared" si="5"/>
        <v>correcto</v>
      </c>
    </row>
    <row r="97" spans="1:8" ht="15.75" x14ac:dyDescent="0.25">
      <c r="A97" s="35" t="s">
        <v>129</v>
      </c>
      <c r="B97" s="56">
        <v>10665025</v>
      </c>
      <c r="C97" s="56">
        <v>1347233</v>
      </c>
      <c r="D97" s="56">
        <v>4873592</v>
      </c>
      <c r="E97" s="56">
        <v>0</v>
      </c>
      <c r="F97" s="56">
        <v>0</v>
      </c>
      <c r="G97" s="56">
        <v>4444200</v>
      </c>
      <c r="H97" s="34" t="str">
        <f t="shared" si="5"/>
        <v>correcto</v>
      </c>
    </row>
    <row r="98" spans="1:8" ht="15.75" x14ac:dyDescent="0.25">
      <c r="A98" s="35" t="s">
        <v>130</v>
      </c>
      <c r="B98" s="56">
        <v>19414110</v>
      </c>
      <c r="C98" s="56">
        <v>13997488</v>
      </c>
      <c r="D98" s="56">
        <v>4435092</v>
      </c>
      <c r="E98" s="56">
        <v>0</v>
      </c>
      <c r="F98" s="56">
        <v>319030</v>
      </c>
      <c r="G98" s="56">
        <v>662500</v>
      </c>
      <c r="H98" s="34" t="str">
        <f t="shared" si="5"/>
        <v>correcto</v>
      </c>
    </row>
    <row r="99" spans="1:8" ht="15.75" x14ac:dyDescent="0.25">
      <c r="A99" s="35" t="s">
        <v>131</v>
      </c>
      <c r="B99" s="56">
        <v>21256652</v>
      </c>
      <c r="C99" s="56">
        <v>7664163</v>
      </c>
      <c r="D99" s="56">
        <v>8755989</v>
      </c>
      <c r="E99" s="56">
        <v>0</v>
      </c>
      <c r="F99" s="56">
        <v>0</v>
      </c>
      <c r="G99" s="56">
        <v>4836500</v>
      </c>
      <c r="H99" s="34" t="str">
        <f t="shared" si="5"/>
        <v>correcto</v>
      </c>
    </row>
    <row r="100" spans="1:8" ht="15.75" x14ac:dyDescent="0.25">
      <c r="A100" s="35" t="s">
        <v>132</v>
      </c>
      <c r="B100" s="56">
        <v>92471495</v>
      </c>
      <c r="C100" s="56">
        <v>5480161</v>
      </c>
      <c r="D100" s="56">
        <v>10350930</v>
      </c>
      <c r="E100" s="56">
        <v>818</v>
      </c>
      <c r="F100" s="56">
        <v>13081286</v>
      </c>
      <c r="G100" s="56">
        <v>63558300</v>
      </c>
      <c r="H100" s="34" t="str">
        <f t="shared" si="5"/>
        <v>correcto</v>
      </c>
    </row>
    <row r="101" spans="1:8" ht="15.75" x14ac:dyDescent="0.25">
      <c r="A101" s="35" t="s">
        <v>133</v>
      </c>
      <c r="B101" s="56">
        <v>17362067</v>
      </c>
      <c r="C101" s="56">
        <v>12742085</v>
      </c>
      <c r="D101" s="56">
        <v>4500063</v>
      </c>
      <c r="E101" s="56">
        <v>0</v>
      </c>
      <c r="F101" s="56">
        <v>78119</v>
      </c>
      <c r="G101" s="56">
        <v>41800</v>
      </c>
      <c r="H101" s="34" t="str">
        <f t="shared" si="5"/>
        <v>correcto</v>
      </c>
    </row>
    <row r="102" spans="1:8" ht="15.75" x14ac:dyDescent="0.25">
      <c r="A102" s="35" t="s">
        <v>134</v>
      </c>
      <c r="B102" s="56">
        <v>17707226</v>
      </c>
      <c r="C102" s="56">
        <v>9708776</v>
      </c>
      <c r="D102" s="56">
        <v>7679814</v>
      </c>
      <c r="E102" s="56">
        <v>36</v>
      </c>
      <c r="F102" s="56">
        <v>0</v>
      </c>
      <c r="G102" s="56">
        <v>318600</v>
      </c>
      <c r="H102" s="34" t="str">
        <f t="shared" si="5"/>
        <v>correcto</v>
      </c>
    </row>
    <row r="103" spans="1:8" ht="15.75" x14ac:dyDescent="0.25">
      <c r="A103" s="35" t="s">
        <v>135</v>
      </c>
      <c r="B103" s="56">
        <v>11043976</v>
      </c>
      <c r="C103" s="56">
        <v>4824260</v>
      </c>
      <c r="D103" s="56">
        <v>4901216</v>
      </c>
      <c r="E103" s="56">
        <v>0</v>
      </c>
      <c r="F103" s="56">
        <v>0</v>
      </c>
      <c r="G103" s="56">
        <v>1318500</v>
      </c>
      <c r="H103" s="34" t="str">
        <f t="shared" si="5"/>
        <v>correcto</v>
      </c>
    </row>
    <row r="104" spans="1:8" ht="15.75" x14ac:dyDescent="0.25">
      <c r="A104" s="35" t="s">
        <v>136</v>
      </c>
      <c r="B104" s="56">
        <v>45391447</v>
      </c>
      <c r="C104" s="56">
        <v>22206897</v>
      </c>
      <c r="D104" s="56">
        <v>4301250</v>
      </c>
      <c r="E104" s="56">
        <v>0</v>
      </c>
      <c r="F104" s="56">
        <v>0</v>
      </c>
      <c r="G104" s="56">
        <v>18883300</v>
      </c>
      <c r="H104" s="34" t="str">
        <f t="shared" si="5"/>
        <v>correcto</v>
      </c>
    </row>
    <row r="105" spans="1:8" ht="15.75" x14ac:dyDescent="0.25">
      <c r="A105" s="35" t="s">
        <v>137</v>
      </c>
      <c r="B105" s="56">
        <v>4090598</v>
      </c>
      <c r="C105" s="56">
        <v>749875</v>
      </c>
      <c r="D105" s="56">
        <v>3339523</v>
      </c>
      <c r="E105" s="56">
        <v>0</v>
      </c>
      <c r="F105" s="56">
        <v>0</v>
      </c>
      <c r="G105" s="56">
        <v>1200</v>
      </c>
      <c r="H105" s="34" t="str">
        <f t="shared" ref="H105:H132" si="6">+IF(+SUM(C105:G105)=B105,"correcto","ERROR")</f>
        <v>correcto</v>
      </c>
    </row>
    <row r="106" spans="1:8" ht="15.75" x14ac:dyDescent="0.25">
      <c r="A106" s="35" t="s">
        <v>138</v>
      </c>
      <c r="B106" s="56">
        <v>52792719</v>
      </c>
      <c r="C106" s="56">
        <v>1191388</v>
      </c>
      <c r="D106" s="56">
        <v>3038531</v>
      </c>
      <c r="E106" s="56">
        <v>0</v>
      </c>
      <c r="F106" s="56">
        <v>3000</v>
      </c>
      <c r="G106" s="56">
        <v>48559800</v>
      </c>
      <c r="H106" s="34" t="str">
        <f t="shared" si="6"/>
        <v>correcto</v>
      </c>
    </row>
    <row r="107" spans="1:8" ht="15.75" x14ac:dyDescent="0.25">
      <c r="A107" s="35" t="s">
        <v>139</v>
      </c>
      <c r="B107" s="56">
        <v>21236836</v>
      </c>
      <c r="C107" s="56">
        <v>15981717</v>
      </c>
      <c r="D107" s="56">
        <v>5242519</v>
      </c>
      <c r="E107" s="56">
        <v>0</v>
      </c>
      <c r="F107" s="56">
        <v>0</v>
      </c>
      <c r="G107" s="56">
        <v>12600</v>
      </c>
      <c r="H107" s="34" t="str">
        <f t="shared" si="6"/>
        <v>correcto</v>
      </c>
    </row>
    <row r="108" spans="1:8" ht="15.75" x14ac:dyDescent="0.25">
      <c r="A108" s="35" t="s">
        <v>140</v>
      </c>
      <c r="B108" s="56">
        <v>187022369</v>
      </c>
      <c r="C108" s="56">
        <v>9183367</v>
      </c>
      <c r="D108" s="56">
        <v>1057515</v>
      </c>
      <c r="E108" s="56">
        <v>10887</v>
      </c>
      <c r="F108" s="56">
        <v>0</v>
      </c>
      <c r="G108" s="56">
        <v>176770600</v>
      </c>
      <c r="H108" s="34" t="str">
        <f t="shared" si="6"/>
        <v>correcto</v>
      </c>
    </row>
    <row r="109" spans="1:8" ht="15.75" x14ac:dyDescent="0.25">
      <c r="A109" s="35" t="s">
        <v>141</v>
      </c>
      <c r="B109" s="56">
        <v>7682298</v>
      </c>
      <c r="C109" s="56">
        <v>2225424</v>
      </c>
      <c r="D109" s="56">
        <v>5432374</v>
      </c>
      <c r="E109" s="56">
        <v>0</v>
      </c>
      <c r="F109" s="56">
        <v>0</v>
      </c>
      <c r="G109" s="56">
        <v>24500</v>
      </c>
      <c r="H109" s="34" t="str">
        <f t="shared" si="6"/>
        <v>correcto</v>
      </c>
    </row>
    <row r="110" spans="1:8" ht="15.75" x14ac:dyDescent="0.25">
      <c r="A110" s="35" t="s">
        <v>142</v>
      </c>
      <c r="B110" s="56">
        <v>13405868</v>
      </c>
      <c r="C110" s="56">
        <v>7547976</v>
      </c>
      <c r="D110" s="56">
        <v>5531392</v>
      </c>
      <c r="E110" s="56">
        <v>0</v>
      </c>
      <c r="F110" s="56">
        <v>0</v>
      </c>
      <c r="G110" s="56">
        <v>326500</v>
      </c>
      <c r="H110" s="34" t="str">
        <f t="shared" si="6"/>
        <v>correcto</v>
      </c>
    </row>
    <row r="111" spans="1:8" ht="15.75" x14ac:dyDescent="0.25">
      <c r="A111" s="35" t="s">
        <v>143</v>
      </c>
      <c r="B111" s="56">
        <v>18914154</v>
      </c>
      <c r="C111" s="56">
        <v>12737385</v>
      </c>
      <c r="D111" s="56">
        <v>4198969</v>
      </c>
      <c r="E111" s="56">
        <v>0</v>
      </c>
      <c r="F111" s="56">
        <v>0</v>
      </c>
      <c r="G111" s="56">
        <v>1977800</v>
      </c>
      <c r="H111" s="34" t="str">
        <f t="shared" si="6"/>
        <v>correcto</v>
      </c>
    </row>
    <row r="112" spans="1:8" ht="15.75" x14ac:dyDescent="0.25">
      <c r="A112" s="35" t="s">
        <v>144</v>
      </c>
      <c r="B112" s="56">
        <v>4030081</v>
      </c>
      <c r="C112" s="56">
        <v>1629543</v>
      </c>
      <c r="D112" s="56">
        <v>2384538</v>
      </c>
      <c r="E112" s="56">
        <v>0</v>
      </c>
      <c r="F112" s="56">
        <v>0</v>
      </c>
      <c r="G112" s="56">
        <v>16000</v>
      </c>
      <c r="H112" s="34" t="str">
        <f t="shared" si="6"/>
        <v>correcto</v>
      </c>
    </row>
    <row r="113" spans="1:8" ht="15.75" x14ac:dyDescent="0.25">
      <c r="A113" s="35" t="s">
        <v>145</v>
      </c>
      <c r="B113" s="56">
        <v>12536741</v>
      </c>
      <c r="C113" s="56">
        <v>7109289</v>
      </c>
      <c r="D113" s="56">
        <v>3935441</v>
      </c>
      <c r="E113" s="56">
        <v>0</v>
      </c>
      <c r="F113" s="56">
        <v>466111</v>
      </c>
      <c r="G113" s="56">
        <v>1025900</v>
      </c>
      <c r="H113" s="34" t="str">
        <f t="shared" si="6"/>
        <v>correcto</v>
      </c>
    </row>
    <row r="114" spans="1:8" ht="15.75" x14ac:dyDescent="0.25">
      <c r="A114" s="35" t="s">
        <v>146</v>
      </c>
      <c r="B114" s="56">
        <v>23190257</v>
      </c>
      <c r="C114" s="56">
        <v>4743738</v>
      </c>
      <c r="D114" s="56">
        <v>4304519</v>
      </c>
      <c r="E114" s="56">
        <v>0</v>
      </c>
      <c r="F114" s="56">
        <v>0</v>
      </c>
      <c r="G114" s="56">
        <v>14142000</v>
      </c>
      <c r="H114" s="34" t="str">
        <f t="shared" si="6"/>
        <v>correcto</v>
      </c>
    </row>
    <row r="115" spans="1:8" ht="15.75" x14ac:dyDescent="0.25">
      <c r="A115" s="35" t="s">
        <v>147</v>
      </c>
      <c r="B115" s="56">
        <v>25389336</v>
      </c>
      <c r="C115" s="56">
        <v>14819179</v>
      </c>
      <c r="D115" s="56">
        <v>2563157</v>
      </c>
      <c r="E115" s="56">
        <v>0</v>
      </c>
      <c r="F115" s="56">
        <v>0</v>
      </c>
      <c r="G115" s="56">
        <v>8007000</v>
      </c>
      <c r="H115" s="34" t="str">
        <f t="shared" si="6"/>
        <v>correcto</v>
      </c>
    </row>
    <row r="116" spans="1:8" ht="15.75" x14ac:dyDescent="0.25">
      <c r="A116" s="35" t="s">
        <v>148</v>
      </c>
      <c r="B116" s="56">
        <v>4284722</v>
      </c>
      <c r="C116" s="56">
        <v>2915563</v>
      </c>
      <c r="D116" s="56">
        <v>1349059</v>
      </c>
      <c r="E116" s="56">
        <v>0</v>
      </c>
      <c r="F116" s="56">
        <v>0</v>
      </c>
      <c r="G116" s="56">
        <v>20100</v>
      </c>
      <c r="H116" s="34" t="str">
        <f>+IF(+SUM(C116:G116)=B116,"correcto","ERROR")</f>
        <v>correcto</v>
      </c>
    </row>
    <row r="117" spans="1:8" ht="15.75" x14ac:dyDescent="0.25">
      <c r="A117" s="35" t="s">
        <v>149</v>
      </c>
      <c r="B117" s="56">
        <v>6782392</v>
      </c>
      <c r="C117" s="56">
        <v>3964964</v>
      </c>
      <c r="D117" s="56">
        <v>2772328</v>
      </c>
      <c r="E117" s="56">
        <v>0</v>
      </c>
      <c r="F117" s="56">
        <v>0</v>
      </c>
      <c r="G117" s="56">
        <v>45100</v>
      </c>
      <c r="H117" s="34" t="str">
        <f t="shared" si="6"/>
        <v>correcto</v>
      </c>
    </row>
    <row r="118" spans="1:8" ht="15.75" x14ac:dyDescent="0.25">
      <c r="A118" s="35" t="s">
        <v>150</v>
      </c>
      <c r="B118" s="56">
        <v>11600988</v>
      </c>
      <c r="C118" s="56">
        <v>4983146</v>
      </c>
      <c r="D118" s="56">
        <v>2041642</v>
      </c>
      <c r="E118" s="56">
        <v>0</v>
      </c>
      <c r="F118" s="56">
        <v>0</v>
      </c>
      <c r="G118" s="56">
        <v>4576200</v>
      </c>
      <c r="H118" s="34" t="str">
        <f t="shared" si="6"/>
        <v>correcto</v>
      </c>
    </row>
    <row r="119" spans="1:8" ht="15.75" x14ac:dyDescent="0.25">
      <c r="A119" s="35" t="s">
        <v>151</v>
      </c>
      <c r="B119" s="56">
        <v>11921997</v>
      </c>
      <c r="C119" s="56">
        <v>9231302</v>
      </c>
      <c r="D119" s="56">
        <v>2599626</v>
      </c>
      <c r="E119" s="56">
        <v>0</v>
      </c>
      <c r="F119" s="56">
        <v>73369</v>
      </c>
      <c r="G119" s="56">
        <v>17700</v>
      </c>
      <c r="H119" s="34" t="str">
        <f t="shared" si="6"/>
        <v>correcto</v>
      </c>
    </row>
    <row r="120" spans="1:8" ht="15.75" x14ac:dyDescent="0.25">
      <c r="A120" s="35" t="s">
        <v>152</v>
      </c>
      <c r="B120" s="56">
        <v>31349422</v>
      </c>
      <c r="C120" s="56">
        <v>7436834</v>
      </c>
      <c r="D120" s="56">
        <v>690797</v>
      </c>
      <c r="E120" s="56">
        <v>5016</v>
      </c>
      <c r="F120" s="56">
        <v>30275</v>
      </c>
      <c r="G120" s="56">
        <v>23186500</v>
      </c>
      <c r="H120" s="34" t="str">
        <f t="shared" si="6"/>
        <v>correcto</v>
      </c>
    </row>
    <row r="121" spans="1:8" ht="15.75" x14ac:dyDescent="0.25">
      <c r="A121" s="35" t="s">
        <v>153</v>
      </c>
      <c r="B121" s="56">
        <v>28570202</v>
      </c>
      <c r="C121" s="56">
        <v>20883908</v>
      </c>
      <c r="D121" s="56">
        <v>1106233</v>
      </c>
      <c r="E121" s="56">
        <v>6048</v>
      </c>
      <c r="F121" s="56">
        <v>48613</v>
      </c>
      <c r="G121" s="56">
        <v>6525400</v>
      </c>
      <c r="H121" s="34" t="str">
        <f t="shared" si="6"/>
        <v>correcto</v>
      </c>
    </row>
    <row r="122" spans="1:8" ht="15.75" x14ac:dyDescent="0.25">
      <c r="A122" s="35" t="s">
        <v>154</v>
      </c>
      <c r="B122" s="56">
        <v>3059400</v>
      </c>
      <c r="C122" s="56">
        <v>107533</v>
      </c>
      <c r="D122" s="56">
        <v>1828467</v>
      </c>
      <c r="E122" s="56">
        <v>0</v>
      </c>
      <c r="F122" s="56">
        <v>0</v>
      </c>
      <c r="G122" s="56">
        <v>1123400</v>
      </c>
      <c r="H122" s="34" t="str">
        <f t="shared" si="6"/>
        <v>correcto</v>
      </c>
    </row>
    <row r="123" spans="1:8" ht="15.75" x14ac:dyDescent="0.25">
      <c r="A123" s="35" t="s">
        <v>155</v>
      </c>
      <c r="B123" s="56">
        <v>8781308</v>
      </c>
      <c r="C123" s="56">
        <v>1292522</v>
      </c>
      <c r="D123" s="56">
        <v>3323086</v>
      </c>
      <c r="E123" s="56">
        <v>0</v>
      </c>
      <c r="F123" s="56">
        <v>0</v>
      </c>
      <c r="G123" s="56">
        <v>4165700</v>
      </c>
      <c r="H123" s="34" t="str">
        <f t="shared" si="6"/>
        <v>correcto</v>
      </c>
    </row>
    <row r="124" spans="1:8" ht="15.75" x14ac:dyDescent="0.25">
      <c r="A124" s="35" t="s">
        <v>156</v>
      </c>
      <c r="B124" s="56">
        <v>63376199</v>
      </c>
      <c r="C124" s="56">
        <v>9432532</v>
      </c>
      <c r="D124" s="56">
        <v>9077541</v>
      </c>
      <c r="E124" s="56">
        <v>0</v>
      </c>
      <c r="F124" s="56">
        <v>1686626</v>
      </c>
      <c r="G124" s="56">
        <v>43179500</v>
      </c>
      <c r="H124" s="34" t="str">
        <f t="shared" si="6"/>
        <v>correcto</v>
      </c>
    </row>
    <row r="125" spans="1:8" ht="15.75" x14ac:dyDescent="0.25">
      <c r="A125" s="35" t="s">
        <v>157</v>
      </c>
      <c r="B125" s="56">
        <v>5770319</v>
      </c>
      <c r="C125" s="56">
        <v>1260634</v>
      </c>
      <c r="D125" s="56">
        <v>4503985</v>
      </c>
      <c r="E125" s="56">
        <v>0</v>
      </c>
      <c r="F125" s="56">
        <v>0</v>
      </c>
      <c r="G125" s="56">
        <v>5700</v>
      </c>
      <c r="H125" s="34" t="str">
        <f t="shared" si="6"/>
        <v>correcto</v>
      </c>
    </row>
    <row r="126" spans="1:8" ht="15.75" x14ac:dyDescent="0.25">
      <c r="A126" s="35" t="s">
        <v>158</v>
      </c>
      <c r="B126" s="56">
        <v>1678599</v>
      </c>
      <c r="C126" s="56">
        <v>162410</v>
      </c>
      <c r="D126" s="56">
        <v>1515889</v>
      </c>
      <c r="E126" s="56">
        <v>0</v>
      </c>
      <c r="F126" s="56">
        <v>0</v>
      </c>
      <c r="G126" s="56">
        <v>300</v>
      </c>
      <c r="H126" s="34" t="str">
        <f t="shared" si="6"/>
        <v>correcto</v>
      </c>
    </row>
    <row r="127" spans="1:8" ht="15.75" x14ac:dyDescent="0.25">
      <c r="A127" s="35" t="s">
        <v>159</v>
      </c>
      <c r="B127" s="56">
        <v>20197573</v>
      </c>
      <c r="C127" s="56">
        <v>13106975</v>
      </c>
      <c r="D127" s="56">
        <v>4695881</v>
      </c>
      <c r="E127" s="56">
        <v>0</v>
      </c>
      <c r="F127" s="56">
        <v>189717</v>
      </c>
      <c r="G127" s="56">
        <v>2205000</v>
      </c>
      <c r="H127" s="34" t="str">
        <f t="shared" si="6"/>
        <v>correcto</v>
      </c>
    </row>
    <row r="128" spans="1:8" ht="15.75" x14ac:dyDescent="0.25">
      <c r="A128" s="35" t="s">
        <v>160</v>
      </c>
      <c r="B128" s="56">
        <v>26144702</v>
      </c>
      <c r="C128" s="56">
        <v>8260672</v>
      </c>
      <c r="D128" s="56">
        <v>9872030</v>
      </c>
      <c r="E128" s="56">
        <v>0</v>
      </c>
      <c r="F128" s="56">
        <v>0</v>
      </c>
      <c r="G128" s="56">
        <v>8012000</v>
      </c>
      <c r="H128" s="34" t="str">
        <f t="shared" si="6"/>
        <v>correcto</v>
      </c>
    </row>
    <row r="129" spans="1:8" ht="15.75" x14ac:dyDescent="0.25">
      <c r="A129" s="35" t="s">
        <v>161</v>
      </c>
      <c r="B129" s="56">
        <v>40680245</v>
      </c>
      <c r="C129" s="56">
        <v>19789391</v>
      </c>
      <c r="D129" s="56">
        <v>5840282</v>
      </c>
      <c r="E129" s="56">
        <v>0</v>
      </c>
      <c r="F129" s="56">
        <v>179172</v>
      </c>
      <c r="G129" s="56">
        <v>14871400</v>
      </c>
      <c r="H129" s="34" t="str">
        <f t="shared" si="6"/>
        <v>correcto</v>
      </c>
    </row>
    <row r="130" spans="1:8" ht="15.75" x14ac:dyDescent="0.25">
      <c r="A130" s="35" t="s">
        <v>162</v>
      </c>
      <c r="B130" s="56">
        <v>17265581</v>
      </c>
      <c r="C130" s="56">
        <v>6230065</v>
      </c>
      <c r="D130" s="56">
        <v>7058316</v>
      </c>
      <c r="E130" s="56">
        <v>0</v>
      </c>
      <c r="F130" s="56">
        <v>0</v>
      </c>
      <c r="G130" s="56">
        <v>3977200</v>
      </c>
      <c r="H130" s="34" t="str">
        <f t="shared" si="6"/>
        <v>correcto</v>
      </c>
    </row>
    <row r="131" spans="1:8" ht="15.75" x14ac:dyDescent="0.25">
      <c r="A131" s="35" t="s">
        <v>163</v>
      </c>
      <c r="B131" s="56">
        <v>49339599</v>
      </c>
      <c r="C131" s="56">
        <v>42768760</v>
      </c>
      <c r="D131" s="56">
        <v>5870732</v>
      </c>
      <c r="E131" s="56">
        <v>107</v>
      </c>
      <c r="F131" s="56">
        <v>661500</v>
      </c>
      <c r="G131" s="56">
        <v>38500</v>
      </c>
      <c r="H131" s="34" t="str">
        <f t="shared" si="6"/>
        <v>correcto</v>
      </c>
    </row>
    <row r="132" spans="1:8" ht="15.75" x14ac:dyDescent="0.25">
      <c r="A132" s="35" t="s">
        <v>164</v>
      </c>
      <c r="B132" s="56">
        <v>67974553</v>
      </c>
      <c r="C132" s="56">
        <v>6609041</v>
      </c>
      <c r="D132" s="56">
        <v>1120887</v>
      </c>
      <c r="E132" s="56">
        <v>2882</v>
      </c>
      <c r="F132" s="56">
        <v>7277143</v>
      </c>
      <c r="G132" s="56">
        <v>52964600</v>
      </c>
      <c r="H132" s="34" t="str">
        <f t="shared" si="6"/>
        <v>correcto</v>
      </c>
    </row>
  </sheetData>
  <mergeCells count="1">
    <mergeCell ref="B8:G8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showGridLines="0" workbookViewId="0">
      <selection activeCell="I1" sqref="I1:I1048576"/>
    </sheetView>
  </sheetViews>
  <sheetFormatPr baseColWidth="10" defaultColWidth="11.42578125" defaultRowHeight="15" x14ac:dyDescent="0.25"/>
  <cols>
    <col min="1" max="1" width="37.28515625" style="33" customWidth="1"/>
    <col min="2" max="7" width="16.28515625" style="67" customWidth="1"/>
    <col min="8" max="16384" width="11.42578125" style="33"/>
  </cols>
  <sheetData>
    <row r="1" spans="1:8" ht="15.75" x14ac:dyDescent="0.25">
      <c r="A1" s="31" t="s">
        <v>173</v>
      </c>
      <c r="B1" s="32" t="str">
        <f>+IF(+B10+B30=B9,"correcto","ERROR")</f>
        <v>correcto</v>
      </c>
      <c r="C1" s="32" t="str">
        <f t="shared" ref="C1:G1" si="0">+IF(+C10+C30=C9,"correcto","ERROR")</f>
        <v>correcto</v>
      </c>
      <c r="D1" s="32" t="str">
        <f t="shared" si="0"/>
        <v>correcto</v>
      </c>
      <c r="E1" s="32" t="str">
        <f t="shared" si="0"/>
        <v>correcto</v>
      </c>
      <c r="F1" s="32" t="str">
        <f t="shared" si="0"/>
        <v>correcto</v>
      </c>
      <c r="G1" s="32" t="str">
        <f t="shared" si="0"/>
        <v>correcto</v>
      </c>
    </row>
    <row r="2" spans="1:8" ht="15.75" x14ac:dyDescent="0.25">
      <c r="A2" s="31" t="s">
        <v>174</v>
      </c>
      <c r="B2" s="32" t="str">
        <f>+IF(+SUM(B11:B29)=B10,"correcto","ERROR")</f>
        <v>correcto</v>
      </c>
      <c r="C2" s="32" t="str">
        <f t="shared" ref="C2:G2" si="1">+IF(+SUM(C11:C29)=C10,"correcto","ERROR")</f>
        <v>correcto</v>
      </c>
      <c r="D2" s="32" t="str">
        <f t="shared" si="1"/>
        <v>correcto</v>
      </c>
      <c r="E2" s="32" t="str">
        <f t="shared" si="1"/>
        <v>correcto</v>
      </c>
      <c r="F2" s="32" t="str">
        <f t="shared" si="1"/>
        <v>correcto</v>
      </c>
      <c r="G2" s="32" t="str">
        <f t="shared" si="1"/>
        <v>correcto</v>
      </c>
    </row>
    <row r="3" spans="1:8" ht="15.75" x14ac:dyDescent="0.25">
      <c r="A3" s="31" t="s">
        <v>175</v>
      </c>
      <c r="B3" s="32" t="str">
        <f>+IF(+SUM(B31:B132)=B30,"correcto","ERROR")</f>
        <v>correcto</v>
      </c>
      <c r="C3" s="32" t="str">
        <f t="shared" ref="C3:G3" si="2">+IF(+SUM(C31:C132)=C30,"correcto","ERROR")</f>
        <v>correcto</v>
      </c>
      <c r="D3" s="32" t="str">
        <f t="shared" si="2"/>
        <v>correcto</v>
      </c>
      <c r="E3" s="32" t="str">
        <f t="shared" si="2"/>
        <v>correcto</v>
      </c>
      <c r="F3" s="32" t="str">
        <f t="shared" si="2"/>
        <v>correcto</v>
      </c>
      <c r="G3" s="32" t="str">
        <f t="shared" si="2"/>
        <v>correcto</v>
      </c>
    </row>
    <row r="4" spans="1:8" x14ac:dyDescent="0.25">
      <c r="B4" s="33"/>
      <c r="C4" s="33"/>
      <c r="D4" s="33"/>
      <c r="E4" s="33"/>
      <c r="F4" s="33"/>
      <c r="G4" s="33"/>
    </row>
    <row r="5" spans="1:8" ht="15.75" x14ac:dyDescent="0.25">
      <c r="A5" s="37">
        <v>1978</v>
      </c>
      <c r="B5" s="33"/>
      <c r="C5" s="33"/>
      <c r="D5" s="33"/>
      <c r="E5" s="33"/>
      <c r="F5" s="33"/>
      <c r="G5" s="33"/>
    </row>
    <row r="6" spans="1:8" ht="15.75" thickBot="1" x14ac:dyDescent="0.3">
      <c r="B6" s="33"/>
      <c r="C6" s="33"/>
      <c r="D6" s="33"/>
      <c r="E6" s="33"/>
      <c r="F6" s="33"/>
      <c r="G6" s="33"/>
    </row>
    <row r="7" spans="1:8" ht="16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</row>
    <row r="8" spans="1:8" ht="15.75" thickTop="1" x14ac:dyDescent="0.25">
      <c r="B8" s="94" t="s">
        <v>170</v>
      </c>
      <c r="C8" s="94"/>
      <c r="D8" s="94"/>
      <c r="E8" s="94"/>
      <c r="F8" s="94"/>
      <c r="G8" s="94"/>
    </row>
    <row r="9" spans="1:8" ht="30" customHeight="1" x14ac:dyDescent="0.25">
      <c r="A9" s="15" t="s">
        <v>41</v>
      </c>
      <c r="B9" s="67">
        <v>16782011481</v>
      </c>
      <c r="C9" s="67">
        <v>1444066586</v>
      </c>
      <c r="D9" s="67">
        <v>866355105</v>
      </c>
      <c r="E9" s="80">
        <v>169254790</v>
      </c>
      <c r="F9" s="80">
        <v>94674500</v>
      </c>
      <c r="G9" s="80">
        <v>14207660500</v>
      </c>
      <c r="H9" s="34" t="str">
        <f t="shared" ref="H9:H40" si="3">+IF(+SUM(C9:G9)=B9,"correcto","ERROR")</f>
        <v>correcto</v>
      </c>
    </row>
    <row r="10" spans="1:8" ht="30" customHeight="1" x14ac:dyDescent="0.25">
      <c r="A10" s="15" t="s">
        <v>42</v>
      </c>
      <c r="B10" s="67">
        <v>9011188236</v>
      </c>
      <c r="C10" s="67">
        <v>28250570</v>
      </c>
      <c r="D10" s="67">
        <v>9316032</v>
      </c>
      <c r="E10" s="67">
        <v>149892</v>
      </c>
      <c r="F10" s="67">
        <v>8011737</v>
      </c>
      <c r="G10" s="67">
        <v>8965460005</v>
      </c>
      <c r="H10" s="68" t="str">
        <f t="shared" si="3"/>
        <v>correcto</v>
      </c>
    </row>
    <row r="11" spans="1:8" ht="15.75" x14ac:dyDescent="0.25">
      <c r="A11" s="15" t="s">
        <v>43</v>
      </c>
      <c r="B11" s="67">
        <v>73473012</v>
      </c>
      <c r="C11" s="67">
        <v>1483877</v>
      </c>
      <c r="D11" s="67">
        <v>524603</v>
      </c>
      <c r="E11" s="67">
        <v>0</v>
      </c>
      <c r="F11" s="67">
        <v>0</v>
      </c>
      <c r="G11" s="67">
        <v>71464532</v>
      </c>
      <c r="H11" s="34" t="str">
        <f t="shared" si="3"/>
        <v>correcto</v>
      </c>
    </row>
    <row r="12" spans="1:8" ht="15.75" x14ac:dyDescent="0.25">
      <c r="A12" s="15" t="s">
        <v>44</v>
      </c>
      <c r="B12" s="67">
        <v>1417072213</v>
      </c>
      <c r="C12" s="67">
        <v>693374</v>
      </c>
      <c r="D12" s="67">
        <v>17164</v>
      </c>
      <c r="E12" s="67">
        <v>0</v>
      </c>
      <c r="F12" s="67">
        <v>0</v>
      </c>
      <c r="G12" s="67">
        <v>1416361675</v>
      </c>
      <c r="H12" s="34" t="str">
        <f t="shared" si="3"/>
        <v>correcto</v>
      </c>
    </row>
    <row r="13" spans="1:8" ht="15.75" x14ac:dyDescent="0.25">
      <c r="A13" s="15" t="s">
        <v>45</v>
      </c>
      <c r="B13" s="67">
        <v>512850569</v>
      </c>
      <c r="C13" s="67">
        <v>4062075</v>
      </c>
      <c r="D13" s="67">
        <v>752027</v>
      </c>
      <c r="E13" s="67">
        <v>0</v>
      </c>
      <c r="F13" s="67">
        <v>112604</v>
      </c>
      <c r="G13" s="67">
        <v>507923863</v>
      </c>
      <c r="H13" s="34" t="str">
        <f t="shared" si="3"/>
        <v>correcto</v>
      </c>
    </row>
    <row r="14" spans="1:8" ht="15.75" x14ac:dyDescent="0.25">
      <c r="A14" s="15" t="s">
        <v>46</v>
      </c>
      <c r="B14" s="67">
        <v>125279828</v>
      </c>
      <c r="C14" s="67">
        <v>282986</v>
      </c>
      <c r="D14" s="67">
        <v>2384732</v>
      </c>
      <c r="E14" s="67">
        <v>0</v>
      </c>
      <c r="F14" s="67">
        <v>0</v>
      </c>
      <c r="G14" s="67">
        <v>122612110</v>
      </c>
      <c r="H14" s="34" t="str">
        <f t="shared" si="3"/>
        <v>correcto</v>
      </c>
    </row>
    <row r="15" spans="1:8" ht="15.75" x14ac:dyDescent="0.25">
      <c r="A15" s="15" t="s">
        <v>47</v>
      </c>
      <c r="B15" s="67">
        <v>209284333</v>
      </c>
      <c r="C15" s="67">
        <v>9723302</v>
      </c>
      <c r="D15" s="67">
        <v>937937</v>
      </c>
      <c r="E15" s="67">
        <v>0</v>
      </c>
      <c r="F15" s="67">
        <v>0</v>
      </c>
      <c r="G15" s="67">
        <v>198623094</v>
      </c>
      <c r="H15" s="34" t="str">
        <f t="shared" si="3"/>
        <v>correcto</v>
      </c>
    </row>
    <row r="16" spans="1:8" ht="15.75" x14ac:dyDescent="0.25">
      <c r="A16" s="15" t="s">
        <v>48</v>
      </c>
      <c r="B16" s="67">
        <v>896973390</v>
      </c>
      <c r="C16" s="67">
        <v>0</v>
      </c>
      <c r="D16" s="67">
        <v>10464</v>
      </c>
      <c r="E16" s="67">
        <v>0</v>
      </c>
      <c r="F16" s="67">
        <v>317472</v>
      </c>
      <c r="G16" s="67">
        <v>896645454</v>
      </c>
      <c r="H16" s="34" t="str">
        <f t="shared" si="3"/>
        <v>correcto</v>
      </c>
    </row>
    <row r="17" spans="1:9" ht="15.75" x14ac:dyDescent="0.25">
      <c r="A17" s="15" t="s">
        <v>49</v>
      </c>
      <c r="B17" s="67">
        <v>279911178</v>
      </c>
      <c r="C17" s="67">
        <v>1584931</v>
      </c>
      <c r="D17" s="67">
        <v>718809</v>
      </c>
      <c r="E17" s="67">
        <v>0</v>
      </c>
      <c r="F17" s="67">
        <v>558058</v>
      </c>
      <c r="G17" s="67">
        <v>277049380</v>
      </c>
      <c r="H17" s="34" t="str">
        <f t="shared" si="3"/>
        <v>correcto</v>
      </c>
    </row>
    <row r="18" spans="1:9" ht="15.75" x14ac:dyDescent="0.25">
      <c r="A18" s="15" t="s">
        <v>50</v>
      </c>
      <c r="B18" s="67">
        <v>367268024</v>
      </c>
      <c r="C18" s="67">
        <v>0</v>
      </c>
      <c r="D18" s="67">
        <v>0</v>
      </c>
      <c r="E18" s="67">
        <v>0</v>
      </c>
      <c r="F18" s="67">
        <v>0</v>
      </c>
      <c r="G18" s="67">
        <v>367268024</v>
      </c>
      <c r="H18" s="34" t="str">
        <f t="shared" si="3"/>
        <v>correcto</v>
      </c>
    </row>
    <row r="19" spans="1:9" ht="15.75" x14ac:dyDescent="0.25">
      <c r="A19" s="15" t="s">
        <v>51</v>
      </c>
      <c r="B19" s="67">
        <v>362466332</v>
      </c>
      <c r="C19" s="67">
        <v>0</v>
      </c>
      <c r="D19" s="67">
        <v>170989</v>
      </c>
      <c r="E19" s="67">
        <v>0</v>
      </c>
      <c r="F19" s="67">
        <v>0</v>
      </c>
      <c r="G19" s="67">
        <v>362295343</v>
      </c>
      <c r="H19" s="34" t="str">
        <f t="shared" si="3"/>
        <v>correcto</v>
      </c>
    </row>
    <row r="20" spans="1:9" ht="15.75" x14ac:dyDescent="0.25">
      <c r="A20" s="15" t="s">
        <v>52</v>
      </c>
      <c r="B20" s="67">
        <v>1058042778</v>
      </c>
      <c r="C20" s="67">
        <v>441849</v>
      </c>
      <c r="D20" s="67">
        <v>927794</v>
      </c>
      <c r="E20" s="67">
        <v>0</v>
      </c>
      <c r="F20" s="67">
        <v>191500</v>
      </c>
      <c r="G20" s="67">
        <v>1056481635</v>
      </c>
      <c r="H20" s="34" t="str">
        <f t="shared" si="3"/>
        <v>correcto</v>
      </c>
    </row>
    <row r="21" spans="1:9" ht="15.75" x14ac:dyDescent="0.25">
      <c r="A21" s="15" t="s">
        <v>53</v>
      </c>
      <c r="B21" s="67">
        <v>214444535</v>
      </c>
      <c r="C21" s="67">
        <v>105013</v>
      </c>
      <c r="D21" s="67">
        <v>940461</v>
      </c>
      <c r="E21" s="67">
        <v>0</v>
      </c>
      <c r="F21" s="67">
        <v>0</v>
      </c>
      <c r="G21" s="67">
        <v>213399061</v>
      </c>
      <c r="H21" s="34" t="str">
        <f t="shared" si="3"/>
        <v>correcto</v>
      </c>
    </row>
    <row r="22" spans="1:9" ht="15.75" x14ac:dyDescent="0.25">
      <c r="A22" s="15" t="s">
        <v>54</v>
      </c>
      <c r="B22" s="67">
        <v>83620994</v>
      </c>
      <c r="C22" s="67">
        <v>850590</v>
      </c>
      <c r="D22" s="67">
        <v>1660369</v>
      </c>
      <c r="E22" s="67">
        <v>0</v>
      </c>
      <c r="F22" s="67">
        <v>552600</v>
      </c>
      <c r="G22" s="67">
        <v>80557435</v>
      </c>
      <c r="H22" s="34" t="str">
        <f t="shared" si="3"/>
        <v>correcto</v>
      </c>
    </row>
    <row r="23" spans="1:9" ht="15.75" x14ac:dyDescent="0.25">
      <c r="A23" s="15" t="s">
        <v>55</v>
      </c>
      <c r="B23" s="67">
        <v>488249545</v>
      </c>
      <c r="C23" s="67">
        <v>52506</v>
      </c>
      <c r="D23" s="67">
        <v>21824</v>
      </c>
      <c r="E23" s="67">
        <v>0</v>
      </c>
      <c r="F23" s="67">
        <v>0</v>
      </c>
      <c r="G23" s="67">
        <v>488175215</v>
      </c>
      <c r="H23" s="34" t="str">
        <f t="shared" si="3"/>
        <v>correcto</v>
      </c>
    </row>
    <row r="24" spans="1:9" ht="15.75" x14ac:dyDescent="0.25">
      <c r="A24" s="15" t="s">
        <v>56</v>
      </c>
      <c r="B24" s="67">
        <v>389660472</v>
      </c>
      <c r="C24" s="67">
        <v>630076</v>
      </c>
      <c r="D24" s="67">
        <v>23672</v>
      </c>
      <c r="E24" s="67">
        <v>0</v>
      </c>
      <c r="F24" s="67">
        <v>980</v>
      </c>
      <c r="G24" s="67">
        <v>389005744</v>
      </c>
      <c r="H24" s="34" t="str">
        <f t="shared" si="3"/>
        <v>correcto</v>
      </c>
    </row>
    <row r="25" spans="1:9" ht="15.75" x14ac:dyDescent="0.25">
      <c r="A25" s="15" t="s">
        <v>57</v>
      </c>
      <c r="B25" s="67">
        <v>235682817</v>
      </c>
      <c r="C25" s="67">
        <v>202857</v>
      </c>
      <c r="D25" s="67">
        <v>53708</v>
      </c>
      <c r="E25" s="67">
        <v>75937</v>
      </c>
      <c r="F25" s="67">
        <v>2912989</v>
      </c>
      <c r="G25" s="67">
        <v>232437326</v>
      </c>
      <c r="H25" s="34" t="str">
        <f t="shared" si="3"/>
        <v>correcto</v>
      </c>
    </row>
    <row r="26" spans="1:9" ht="15.75" x14ac:dyDescent="0.25">
      <c r="A26" s="15" t="s">
        <v>58</v>
      </c>
      <c r="B26" s="67">
        <v>488624802</v>
      </c>
      <c r="C26" s="67">
        <v>175021</v>
      </c>
      <c r="D26" s="67">
        <v>30369</v>
      </c>
      <c r="E26" s="67">
        <v>21526</v>
      </c>
      <c r="F26" s="67">
        <v>1075131</v>
      </c>
      <c r="G26" s="67">
        <v>487322755</v>
      </c>
      <c r="H26" s="34" t="str">
        <f t="shared" si="3"/>
        <v>correcto</v>
      </c>
    </row>
    <row r="27" spans="1:9" ht="15.75" x14ac:dyDescent="0.25">
      <c r="A27" s="15" t="s">
        <v>59</v>
      </c>
      <c r="B27" s="67">
        <v>713961532</v>
      </c>
      <c r="C27" s="67">
        <v>7944611</v>
      </c>
      <c r="D27" s="67">
        <v>110741</v>
      </c>
      <c r="E27" s="67">
        <v>52429</v>
      </c>
      <c r="F27" s="67">
        <v>2290403</v>
      </c>
      <c r="G27" s="67">
        <v>703563348</v>
      </c>
      <c r="H27" s="34" t="str">
        <f t="shared" si="3"/>
        <v>correcto</v>
      </c>
    </row>
    <row r="28" spans="1:9" ht="15.75" x14ac:dyDescent="0.25">
      <c r="A28" s="15" t="s">
        <v>60</v>
      </c>
      <c r="B28" s="67">
        <v>364598937</v>
      </c>
      <c r="C28" s="67">
        <v>0</v>
      </c>
      <c r="D28" s="67">
        <v>30369</v>
      </c>
      <c r="E28" s="67">
        <v>0</v>
      </c>
      <c r="F28" s="67">
        <v>0</v>
      </c>
      <c r="G28" s="67">
        <v>364568568</v>
      </c>
      <c r="H28" s="34" t="str">
        <f t="shared" si="3"/>
        <v>correcto</v>
      </c>
    </row>
    <row r="29" spans="1:9" ht="15.75" x14ac:dyDescent="0.25">
      <c r="A29" s="15" t="s">
        <v>61</v>
      </c>
      <c r="B29" s="67">
        <v>729722945</v>
      </c>
      <c r="C29" s="67">
        <v>17502</v>
      </c>
      <c r="D29" s="67">
        <v>0</v>
      </c>
      <c r="E29" s="67">
        <v>0</v>
      </c>
      <c r="F29" s="67">
        <v>0</v>
      </c>
      <c r="G29" s="67">
        <v>729705443</v>
      </c>
      <c r="H29" s="34" t="str">
        <f t="shared" si="3"/>
        <v>correcto</v>
      </c>
    </row>
    <row r="30" spans="1:9" ht="30" customHeight="1" x14ac:dyDescent="0.25">
      <c r="A30" s="15" t="s">
        <v>62</v>
      </c>
      <c r="B30" s="67">
        <v>7770823245</v>
      </c>
      <c r="C30" s="67">
        <v>1415816016</v>
      </c>
      <c r="D30" s="67">
        <v>857039073</v>
      </c>
      <c r="E30" s="80">
        <v>169104898</v>
      </c>
      <c r="F30" s="80">
        <v>86662763</v>
      </c>
      <c r="G30" s="80">
        <v>5242200495</v>
      </c>
      <c r="H30" s="34" t="str">
        <f t="shared" si="3"/>
        <v>correcto</v>
      </c>
    </row>
    <row r="31" spans="1:9" ht="15.75" x14ac:dyDescent="0.25">
      <c r="A31" s="15" t="s">
        <v>63</v>
      </c>
      <c r="B31" s="67">
        <v>60122467</v>
      </c>
      <c r="C31" s="67">
        <v>12987438</v>
      </c>
      <c r="D31" s="67">
        <v>13369574</v>
      </c>
      <c r="E31" s="67">
        <v>0</v>
      </c>
      <c r="F31" s="67">
        <v>945760</v>
      </c>
      <c r="G31" s="67">
        <v>32819695</v>
      </c>
      <c r="H31" s="34" t="str">
        <f t="shared" si="3"/>
        <v>correcto</v>
      </c>
    </row>
    <row r="32" spans="1:9" ht="15.75" x14ac:dyDescent="0.25">
      <c r="A32" s="15" t="s">
        <v>64</v>
      </c>
      <c r="B32" s="67">
        <v>12159806</v>
      </c>
      <c r="C32" s="67">
        <v>8136348</v>
      </c>
      <c r="D32" s="67">
        <v>3881381</v>
      </c>
      <c r="E32" s="67">
        <v>0</v>
      </c>
      <c r="F32" s="67">
        <v>0</v>
      </c>
      <c r="G32" s="67">
        <v>142077</v>
      </c>
      <c r="H32" s="34" t="str">
        <f t="shared" si="3"/>
        <v>correcto</v>
      </c>
      <c r="I32" s="62"/>
    </row>
    <row r="33" spans="1:9" ht="15.75" x14ac:dyDescent="0.25">
      <c r="A33" s="15" t="s">
        <v>65</v>
      </c>
      <c r="B33" s="67">
        <v>24856018</v>
      </c>
      <c r="C33" s="67">
        <v>5994589</v>
      </c>
      <c r="D33" s="67">
        <v>18719352</v>
      </c>
      <c r="E33" s="67">
        <v>0</v>
      </c>
      <c r="F33" s="67">
        <v>0</v>
      </c>
      <c r="G33" s="67">
        <v>142077</v>
      </c>
      <c r="H33" s="34" t="str">
        <f t="shared" si="3"/>
        <v>correcto</v>
      </c>
      <c r="I33" s="62"/>
    </row>
    <row r="34" spans="1:9" ht="15.75" x14ac:dyDescent="0.25">
      <c r="A34" s="15" t="s">
        <v>66</v>
      </c>
      <c r="B34" s="67">
        <v>132758747</v>
      </c>
      <c r="C34" s="67">
        <v>11608603</v>
      </c>
      <c r="D34" s="67">
        <v>17824620</v>
      </c>
      <c r="E34" s="67">
        <v>0</v>
      </c>
      <c r="F34" s="67">
        <v>5008513</v>
      </c>
      <c r="G34" s="67">
        <v>98317011</v>
      </c>
      <c r="H34" s="34" t="str">
        <f t="shared" si="3"/>
        <v>correcto</v>
      </c>
    </row>
    <row r="35" spans="1:9" ht="15.75" x14ac:dyDescent="0.25">
      <c r="A35" s="15" t="s">
        <v>67</v>
      </c>
      <c r="B35" s="67">
        <v>207038416</v>
      </c>
      <c r="C35" s="67">
        <v>5541364</v>
      </c>
      <c r="D35" s="67">
        <v>5768653</v>
      </c>
      <c r="E35" s="67">
        <v>608795</v>
      </c>
      <c r="F35" s="67">
        <v>332580</v>
      </c>
      <c r="G35" s="67">
        <v>194787024</v>
      </c>
      <c r="H35" s="34" t="str">
        <f>+IF(+SUM(C35:G35)=B35,"correcto","ERROR")</f>
        <v>correcto</v>
      </c>
    </row>
    <row r="36" spans="1:9" ht="15.75" x14ac:dyDescent="0.25">
      <c r="A36" s="15" t="s">
        <v>68</v>
      </c>
      <c r="B36" s="67">
        <v>76930484</v>
      </c>
      <c r="C36" s="67">
        <v>64376563</v>
      </c>
      <c r="D36" s="67">
        <v>11990888</v>
      </c>
      <c r="E36" s="67">
        <v>0</v>
      </c>
      <c r="F36" s="67">
        <v>136803</v>
      </c>
      <c r="G36" s="67">
        <v>426230</v>
      </c>
      <c r="H36" s="34" t="str">
        <f>+IF(+SUM(C36:G36)=B36,"correcto","ERROR")</f>
        <v>correcto</v>
      </c>
    </row>
    <row r="37" spans="1:9" ht="15.75" x14ac:dyDescent="0.25">
      <c r="A37" s="35" t="s">
        <v>69</v>
      </c>
      <c r="B37" s="67">
        <v>95550046</v>
      </c>
      <c r="C37" s="67">
        <v>24814562</v>
      </c>
      <c r="D37" s="67">
        <v>2747119</v>
      </c>
      <c r="E37" s="67">
        <v>924</v>
      </c>
      <c r="F37" s="67">
        <v>216900</v>
      </c>
      <c r="G37" s="67">
        <v>67770541</v>
      </c>
      <c r="H37" s="34" t="str">
        <f>+IF(+SUM(C37:G37)=B37,"correcto","ERROR")</f>
        <v>correcto</v>
      </c>
    </row>
    <row r="38" spans="1:9" ht="15.75" x14ac:dyDescent="0.25">
      <c r="A38" s="35" t="s">
        <v>70</v>
      </c>
      <c r="B38" s="67">
        <v>43544515</v>
      </c>
      <c r="C38" s="67">
        <v>15211077</v>
      </c>
      <c r="D38" s="67">
        <v>3043802</v>
      </c>
      <c r="E38" s="67">
        <v>0</v>
      </c>
      <c r="F38" s="67">
        <v>0</v>
      </c>
      <c r="G38" s="67">
        <v>25289636</v>
      </c>
      <c r="H38" s="34" t="str">
        <f t="shared" si="3"/>
        <v>correcto</v>
      </c>
    </row>
    <row r="39" spans="1:9" ht="15.75" x14ac:dyDescent="0.25">
      <c r="A39" s="35" t="s">
        <v>71</v>
      </c>
      <c r="B39" s="67">
        <v>50339916</v>
      </c>
      <c r="C39" s="67">
        <v>898113</v>
      </c>
      <c r="D39" s="67">
        <v>425374</v>
      </c>
      <c r="E39" s="67">
        <v>0</v>
      </c>
      <c r="F39" s="67">
        <v>0</v>
      </c>
      <c r="G39" s="67">
        <v>49016429</v>
      </c>
      <c r="H39" s="34" t="str">
        <f t="shared" si="3"/>
        <v>correcto</v>
      </c>
    </row>
    <row r="40" spans="1:9" ht="15.75" x14ac:dyDescent="0.25">
      <c r="A40" s="35" t="s">
        <v>72</v>
      </c>
      <c r="B40" s="67">
        <v>33228515</v>
      </c>
      <c r="C40" s="67">
        <v>14859711</v>
      </c>
      <c r="D40" s="67">
        <v>15527272</v>
      </c>
      <c r="E40" s="67">
        <v>0</v>
      </c>
      <c r="F40" s="67">
        <v>0</v>
      </c>
      <c r="G40" s="67">
        <v>2841532</v>
      </c>
      <c r="H40" s="34" t="str">
        <f t="shared" si="3"/>
        <v>correcto</v>
      </c>
    </row>
    <row r="41" spans="1:9" ht="15.75" x14ac:dyDescent="0.25">
      <c r="A41" s="35" t="s">
        <v>73</v>
      </c>
      <c r="B41" s="67">
        <v>33140186</v>
      </c>
      <c r="C41" s="67">
        <v>14913214</v>
      </c>
      <c r="D41" s="67">
        <v>8991993</v>
      </c>
      <c r="E41" s="67">
        <v>0</v>
      </c>
      <c r="F41" s="67">
        <v>0</v>
      </c>
      <c r="G41" s="67">
        <v>9234979</v>
      </c>
      <c r="H41" s="34" t="str">
        <f t="shared" ref="H41:H72" si="4">+IF(+SUM(C41:G41)=B41,"correcto","ERROR")</f>
        <v>correcto</v>
      </c>
    </row>
    <row r="42" spans="1:9" ht="15.75" x14ac:dyDescent="0.25">
      <c r="A42" s="35" t="s">
        <v>74</v>
      </c>
      <c r="B42" s="67">
        <v>29495894</v>
      </c>
      <c r="C42" s="67">
        <v>540110</v>
      </c>
      <c r="D42" s="67">
        <v>5371068</v>
      </c>
      <c r="E42" s="67">
        <v>0</v>
      </c>
      <c r="F42" s="67">
        <v>0</v>
      </c>
      <c r="G42" s="67">
        <v>23584716</v>
      </c>
      <c r="H42" s="34" t="str">
        <f t="shared" si="4"/>
        <v>correcto</v>
      </c>
    </row>
    <row r="43" spans="1:9" ht="15.75" x14ac:dyDescent="0.25">
      <c r="A43" s="35" t="s">
        <v>75</v>
      </c>
      <c r="B43" s="67">
        <v>721748052</v>
      </c>
      <c r="C43" s="67">
        <v>2394235</v>
      </c>
      <c r="D43" s="67">
        <v>1256362</v>
      </c>
      <c r="E43" s="67">
        <v>793</v>
      </c>
      <c r="F43" s="67">
        <v>2598880</v>
      </c>
      <c r="G43" s="67">
        <v>715497782</v>
      </c>
      <c r="H43" s="34" t="str">
        <f t="shared" si="4"/>
        <v>correcto</v>
      </c>
    </row>
    <row r="44" spans="1:9" ht="15.75" x14ac:dyDescent="0.25">
      <c r="A44" s="35" t="s">
        <v>76</v>
      </c>
      <c r="B44" s="67">
        <v>52078887</v>
      </c>
      <c r="C44" s="67">
        <v>1406532</v>
      </c>
      <c r="D44" s="67">
        <v>7907297</v>
      </c>
      <c r="E44" s="67">
        <v>0</v>
      </c>
      <c r="F44" s="67">
        <v>0</v>
      </c>
      <c r="G44" s="67">
        <v>42765058</v>
      </c>
      <c r="H44" s="34" t="str">
        <f t="shared" si="4"/>
        <v>correcto</v>
      </c>
    </row>
    <row r="45" spans="1:9" ht="15.75" x14ac:dyDescent="0.25">
      <c r="A45" s="35" t="s">
        <v>77</v>
      </c>
      <c r="B45" s="67">
        <v>11649978</v>
      </c>
      <c r="C45" s="67">
        <v>8893184</v>
      </c>
      <c r="D45" s="67">
        <v>2614717</v>
      </c>
      <c r="E45" s="67">
        <v>0</v>
      </c>
      <c r="F45" s="67">
        <v>0</v>
      </c>
      <c r="G45" s="67">
        <v>142077</v>
      </c>
      <c r="H45" s="34" t="str">
        <f t="shared" si="4"/>
        <v>correcto</v>
      </c>
    </row>
    <row r="46" spans="1:9" ht="15.75" x14ac:dyDescent="0.25">
      <c r="A46" s="35" t="s">
        <v>78</v>
      </c>
      <c r="B46" s="67">
        <v>38542382</v>
      </c>
      <c r="C46" s="67">
        <v>16049922</v>
      </c>
      <c r="D46" s="67">
        <v>10983859</v>
      </c>
      <c r="E46" s="67">
        <v>396</v>
      </c>
      <c r="F46" s="67">
        <v>0</v>
      </c>
      <c r="G46" s="67">
        <v>11508205</v>
      </c>
      <c r="H46" s="34" t="str">
        <f t="shared" si="4"/>
        <v>correcto</v>
      </c>
    </row>
    <row r="47" spans="1:9" ht="15.75" x14ac:dyDescent="0.25">
      <c r="A47" s="35" t="s">
        <v>79</v>
      </c>
      <c r="B47" s="67">
        <v>25036008</v>
      </c>
      <c r="C47" s="67">
        <v>12580702</v>
      </c>
      <c r="D47" s="67">
        <v>10750387</v>
      </c>
      <c r="E47" s="67">
        <v>0</v>
      </c>
      <c r="F47" s="67">
        <v>0</v>
      </c>
      <c r="G47" s="67">
        <v>1704919</v>
      </c>
      <c r="H47" s="34" t="str">
        <f t="shared" si="4"/>
        <v>correcto</v>
      </c>
    </row>
    <row r="48" spans="1:9" ht="15.75" x14ac:dyDescent="0.25">
      <c r="A48" s="35" t="s">
        <v>80</v>
      </c>
      <c r="B48" s="67">
        <v>14715043</v>
      </c>
      <c r="C48" s="67">
        <v>8691742</v>
      </c>
      <c r="D48" s="67">
        <v>5881224</v>
      </c>
      <c r="E48" s="67">
        <v>0</v>
      </c>
      <c r="F48" s="67">
        <v>0</v>
      </c>
      <c r="G48" s="67">
        <v>142077</v>
      </c>
      <c r="H48" s="34" t="str">
        <f t="shared" si="4"/>
        <v>correcto</v>
      </c>
    </row>
    <row r="49" spans="1:9" ht="15.75" x14ac:dyDescent="0.25">
      <c r="A49" s="35" t="s">
        <v>81</v>
      </c>
      <c r="B49" s="67">
        <v>9543836</v>
      </c>
      <c r="C49" s="67">
        <v>3421464</v>
      </c>
      <c r="D49" s="67">
        <v>5205834</v>
      </c>
      <c r="E49" s="67">
        <v>0</v>
      </c>
      <c r="F49" s="67">
        <v>64079</v>
      </c>
      <c r="G49" s="67">
        <v>852459</v>
      </c>
      <c r="H49" s="34" t="str">
        <f t="shared" si="4"/>
        <v>correcto</v>
      </c>
    </row>
    <row r="50" spans="1:9" ht="15.75" x14ac:dyDescent="0.25">
      <c r="A50" s="35" t="s">
        <v>82</v>
      </c>
      <c r="B50" s="67">
        <v>27322475</v>
      </c>
      <c r="C50" s="78">
        <f>-1+13298417</f>
        <v>13298416</v>
      </c>
      <c r="D50" s="67">
        <v>4220773</v>
      </c>
      <c r="E50" s="67">
        <v>0</v>
      </c>
      <c r="F50" s="67">
        <v>0</v>
      </c>
      <c r="G50" s="67">
        <v>9803286</v>
      </c>
      <c r="H50" s="34" t="str">
        <f t="shared" si="4"/>
        <v>correcto</v>
      </c>
      <c r="I50" s="62"/>
    </row>
    <row r="51" spans="1:9" ht="15.75" x14ac:dyDescent="0.25">
      <c r="A51" s="35" t="s">
        <v>83</v>
      </c>
      <c r="B51" s="67">
        <v>27782817</v>
      </c>
      <c r="C51" s="78">
        <f>1+15712625</f>
        <v>15712626</v>
      </c>
      <c r="D51" s="67">
        <v>11896553</v>
      </c>
      <c r="E51" s="67">
        <v>0</v>
      </c>
      <c r="F51" s="67">
        <v>31561</v>
      </c>
      <c r="G51" s="67">
        <v>142077</v>
      </c>
      <c r="H51" s="34" t="str">
        <f t="shared" si="4"/>
        <v>correcto</v>
      </c>
      <c r="I51" s="62"/>
    </row>
    <row r="52" spans="1:9" ht="15.75" x14ac:dyDescent="0.25">
      <c r="A52" s="35" t="s">
        <v>84</v>
      </c>
      <c r="B52" s="67">
        <v>31395149</v>
      </c>
      <c r="C52" s="67">
        <v>14446085</v>
      </c>
      <c r="D52" s="67">
        <v>16404387</v>
      </c>
      <c r="E52" s="67">
        <v>0</v>
      </c>
      <c r="F52" s="67">
        <v>402600</v>
      </c>
      <c r="G52" s="67">
        <v>142077</v>
      </c>
      <c r="H52" s="34" t="str">
        <f t="shared" si="4"/>
        <v>correcto</v>
      </c>
      <c r="I52" s="62"/>
    </row>
    <row r="53" spans="1:9" ht="15.75" x14ac:dyDescent="0.25">
      <c r="A53" s="35" t="s">
        <v>85</v>
      </c>
      <c r="B53" s="67">
        <v>6667052</v>
      </c>
      <c r="C53" s="67">
        <v>4150537</v>
      </c>
      <c r="D53" s="67">
        <v>2362658</v>
      </c>
      <c r="E53" s="67">
        <v>0</v>
      </c>
      <c r="F53" s="67">
        <v>11780</v>
      </c>
      <c r="G53" s="67">
        <v>142077</v>
      </c>
      <c r="H53" s="34" t="str">
        <f t="shared" si="4"/>
        <v>correcto</v>
      </c>
      <c r="I53" s="62"/>
    </row>
    <row r="54" spans="1:9" ht="15.75" x14ac:dyDescent="0.25">
      <c r="A54" s="35" t="s">
        <v>86</v>
      </c>
      <c r="B54" s="67">
        <v>36696845</v>
      </c>
      <c r="C54" s="67">
        <v>16168786</v>
      </c>
      <c r="D54" s="67">
        <v>16964444</v>
      </c>
      <c r="E54" s="67">
        <v>0</v>
      </c>
      <c r="F54" s="67">
        <v>11700</v>
      </c>
      <c r="G54" s="67">
        <v>3551915</v>
      </c>
      <c r="H54" s="34" t="str">
        <f t="shared" si="4"/>
        <v>correcto</v>
      </c>
      <c r="I54" s="62"/>
    </row>
    <row r="55" spans="1:9" ht="15.75" x14ac:dyDescent="0.25">
      <c r="A55" s="35" t="s">
        <v>87</v>
      </c>
      <c r="B55" s="67">
        <v>97362340</v>
      </c>
      <c r="C55" s="67">
        <v>28447131</v>
      </c>
      <c r="D55" s="67">
        <v>12084567</v>
      </c>
      <c r="E55" s="67">
        <v>0</v>
      </c>
      <c r="F55" s="67">
        <v>0</v>
      </c>
      <c r="G55" s="67">
        <v>56830642</v>
      </c>
      <c r="H55" s="34" t="str">
        <f t="shared" si="4"/>
        <v>correcto</v>
      </c>
      <c r="I55" s="62"/>
    </row>
    <row r="56" spans="1:9" ht="15.75" x14ac:dyDescent="0.25">
      <c r="A56" s="35" t="s">
        <v>88</v>
      </c>
      <c r="B56" s="67">
        <v>42880543</v>
      </c>
      <c r="C56" s="67">
        <v>6291812</v>
      </c>
      <c r="D56" s="67">
        <v>13719335</v>
      </c>
      <c r="E56" s="67">
        <v>5151</v>
      </c>
      <c r="F56" s="67">
        <v>2831444</v>
      </c>
      <c r="G56" s="67">
        <v>20032801</v>
      </c>
      <c r="H56" s="34" t="str">
        <f t="shared" si="4"/>
        <v>correcto</v>
      </c>
      <c r="I56" s="62"/>
    </row>
    <row r="57" spans="1:9" ht="15.75" x14ac:dyDescent="0.25">
      <c r="A57" s="35" t="s">
        <v>89</v>
      </c>
      <c r="B57" s="67">
        <v>77697955</v>
      </c>
      <c r="C57" s="67">
        <v>14428244</v>
      </c>
      <c r="D57" s="67">
        <v>10559291</v>
      </c>
      <c r="E57" s="67">
        <v>0</v>
      </c>
      <c r="F57" s="67">
        <v>0</v>
      </c>
      <c r="G57" s="67">
        <v>52710420</v>
      </c>
      <c r="H57" s="34" t="str">
        <f t="shared" si="4"/>
        <v>correcto</v>
      </c>
      <c r="I57" s="62"/>
    </row>
    <row r="58" spans="1:9" ht="15.75" x14ac:dyDescent="0.25">
      <c r="A58" s="35" t="s">
        <v>90</v>
      </c>
      <c r="B58" s="67">
        <v>20983701</v>
      </c>
      <c r="C58" s="78">
        <f>-300000+12331216</f>
        <v>12031216</v>
      </c>
      <c r="D58" s="67">
        <v>8810276</v>
      </c>
      <c r="E58" s="67">
        <v>132</v>
      </c>
      <c r="F58" s="67">
        <v>0</v>
      </c>
      <c r="G58" s="67">
        <v>142077</v>
      </c>
      <c r="H58" s="34" t="str">
        <f t="shared" si="4"/>
        <v>correcto</v>
      </c>
      <c r="I58" s="62"/>
    </row>
    <row r="59" spans="1:9" ht="15.75" x14ac:dyDescent="0.25">
      <c r="A59" s="35" t="s">
        <v>91</v>
      </c>
      <c r="B59" s="67">
        <v>16753433</v>
      </c>
      <c r="C59" s="67">
        <v>4271846</v>
      </c>
      <c r="D59" s="67">
        <v>4667374</v>
      </c>
      <c r="E59" s="67">
        <v>0</v>
      </c>
      <c r="F59" s="67">
        <v>0</v>
      </c>
      <c r="G59" s="67">
        <v>7814213</v>
      </c>
      <c r="H59" s="34" t="str">
        <f t="shared" si="4"/>
        <v>correcto</v>
      </c>
      <c r="I59" s="62"/>
    </row>
    <row r="60" spans="1:9" ht="15.75" x14ac:dyDescent="0.25">
      <c r="A60" s="35" t="s">
        <v>92</v>
      </c>
      <c r="B60" s="67">
        <v>1165907234</v>
      </c>
      <c r="C60" s="67">
        <v>11827</v>
      </c>
      <c r="D60" s="67">
        <v>127777</v>
      </c>
      <c r="E60" s="67">
        <v>1088475</v>
      </c>
      <c r="F60" s="67">
        <v>1782144</v>
      </c>
      <c r="G60" s="67">
        <v>1162897011</v>
      </c>
      <c r="H60" s="34" t="str">
        <f t="shared" si="4"/>
        <v>correcto</v>
      </c>
      <c r="I60" s="62"/>
    </row>
    <row r="61" spans="1:9" ht="15.75" x14ac:dyDescent="0.25">
      <c r="A61" s="35" t="s">
        <v>93</v>
      </c>
      <c r="B61" s="67">
        <v>71975620</v>
      </c>
      <c r="C61" s="67">
        <v>3343757</v>
      </c>
      <c r="D61" s="67">
        <v>1275326</v>
      </c>
      <c r="E61" s="67">
        <v>0</v>
      </c>
      <c r="F61" s="67">
        <v>296380</v>
      </c>
      <c r="G61" s="67">
        <v>67060157</v>
      </c>
      <c r="H61" s="34" t="str">
        <f t="shared" si="4"/>
        <v>correcto</v>
      </c>
      <c r="I61" s="62"/>
    </row>
    <row r="62" spans="1:9" ht="15.75" x14ac:dyDescent="0.25">
      <c r="A62" s="35" t="s">
        <v>94</v>
      </c>
      <c r="B62" s="67">
        <v>34921436</v>
      </c>
      <c r="C62" s="67">
        <v>6477642</v>
      </c>
      <c r="D62" s="67">
        <v>5995690</v>
      </c>
      <c r="E62" s="67">
        <v>0</v>
      </c>
      <c r="F62" s="67">
        <v>0</v>
      </c>
      <c r="G62" s="67">
        <v>22448104</v>
      </c>
      <c r="H62" s="34" t="str">
        <f t="shared" si="4"/>
        <v>correcto</v>
      </c>
      <c r="I62" s="62"/>
    </row>
    <row r="63" spans="1:9" ht="15.75" x14ac:dyDescent="0.25">
      <c r="A63" s="35" t="s">
        <v>95</v>
      </c>
      <c r="B63" s="67">
        <v>36442517</v>
      </c>
      <c r="C63" s="67">
        <v>30037872</v>
      </c>
      <c r="D63" s="67">
        <v>4131419</v>
      </c>
      <c r="E63" s="67">
        <v>0</v>
      </c>
      <c r="F63" s="67">
        <v>0</v>
      </c>
      <c r="G63" s="67">
        <v>2273226</v>
      </c>
      <c r="H63" s="34" t="str">
        <f t="shared" si="4"/>
        <v>correcto</v>
      </c>
      <c r="I63" s="62"/>
    </row>
    <row r="64" spans="1:9" ht="15.75" x14ac:dyDescent="0.25">
      <c r="A64" s="35" t="s">
        <v>96</v>
      </c>
      <c r="B64" s="67">
        <v>16305146</v>
      </c>
      <c r="C64" s="67">
        <v>8014958</v>
      </c>
      <c r="D64" s="67">
        <v>8148111</v>
      </c>
      <c r="E64" s="67">
        <v>0</v>
      </c>
      <c r="F64" s="67">
        <v>0</v>
      </c>
      <c r="G64" s="67">
        <v>142077</v>
      </c>
      <c r="H64" s="34" t="str">
        <f t="shared" si="4"/>
        <v>correcto</v>
      </c>
      <c r="I64" s="62"/>
    </row>
    <row r="65" spans="1:9" ht="15.75" x14ac:dyDescent="0.25">
      <c r="A65" s="35" t="s">
        <v>97</v>
      </c>
      <c r="B65" s="67">
        <v>30530769</v>
      </c>
      <c r="C65" s="67">
        <v>24326538</v>
      </c>
      <c r="D65" s="67">
        <v>6062154</v>
      </c>
      <c r="E65" s="67">
        <v>0</v>
      </c>
      <c r="F65" s="67">
        <v>0</v>
      </c>
      <c r="G65" s="67">
        <v>142077</v>
      </c>
      <c r="H65" s="34" t="str">
        <f t="shared" si="4"/>
        <v>correcto</v>
      </c>
      <c r="I65" s="62"/>
    </row>
    <row r="66" spans="1:9" ht="15.75" x14ac:dyDescent="0.25">
      <c r="A66" s="35" t="s">
        <v>98</v>
      </c>
      <c r="B66" s="67">
        <v>14946710</v>
      </c>
      <c r="C66" s="67">
        <v>9895581</v>
      </c>
      <c r="D66" s="67">
        <v>4909052</v>
      </c>
      <c r="E66" s="67">
        <v>0</v>
      </c>
      <c r="F66" s="67">
        <v>0</v>
      </c>
      <c r="G66" s="67">
        <v>142077</v>
      </c>
      <c r="H66" s="34" t="str">
        <f t="shared" si="4"/>
        <v>correcto</v>
      </c>
      <c r="I66" s="62"/>
    </row>
    <row r="67" spans="1:9" ht="15.75" x14ac:dyDescent="0.25">
      <c r="A67" s="35" t="s">
        <v>99</v>
      </c>
      <c r="B67" s="67">
        <v>7707721</v>
      </c>
      <c r="C67" s="78">
        <f>800000+1035645</f>
        <v>1835645</v>
      </c>
      <c r="D67" s="67">
        <v>5729999</v>
      </c>
      <c r="E67" s="67">
        <v>0</v>
      </c>
      <c r="F67" s="67">
        <v>0</v>
      </c>
      <c r="G67" s="67">
        <v>142077</v>
      </c>
      <c r="H67" s="34" t="str">
        <f t="shared" si="4"/>
        <v>correcto</v>
      </c>
      <c r="I67" s="62"/>
    </row>
    <row r="68" spans="1:9" ht="15.75" x14ac:dyDescent="0.25">
      <c r="A68" s="35" t="s">
        <v>100</v>
      </c>
      <c r="B68" s="67">
        <v>21643399</v>
      </c>
      <c r="C68" s="78">
        <f>-10+8426674</f>
        <v>8426664</v>
      </c>
      <c r="D68" s="67">
        <v>13074658</v>
      </c>
      <c r="E68" s="67">
        <v>0</v>
      </c>
      <c r="F68" s="67">
        <v>0</v>
      </c>
      <c r="G68" s="67">
        <v>142077</v>
      </c>
      <c r="H68" s="34" t="str">
        <f t="shared" si="4"/>
        <v>correcto</v>
      </c>
      <c r="I68" s="62"/>
    </row>
    <row r="69" spans="1:9" ht="15.75" x14ac:dyDescent="0.25">
      <c r="A69" s="35" t="s">
        <v>101</v>
      </c>
      <c r="B69" s="67">
        <v>5376889</v>
      </c>
      <c r="C69" s="67">
        <v>1104394</v>
      </c>
      <c r="D69" s="67">
        <v>4130418</v>
      </c>
      <c r="E69" s="67">
        <v>0</v>
      </c>
      <c r="F69" s="67">
        <v>0</v>
      </c>
      <c r="G69" s="67">
        <v>142077</v>
      </c>
      <c r="H69" s="34" t="str">
        <f t="shared" si="4"/>
        <v>correcto</v>
      </c>
      <c r="I69" s="62"/>
    </row>
    <row r="70" spans="1:9" ht="15.75" x14ac:dyDescent="0.25">
      <c r="A70" s="35" t="s">
        <v>102</v>
      </c>
      <c r="B70" s="67">
        <v>6039290</v>
      </c>
      <c r="C70" s="67">
        <v>972764</v>
      </c>
      <c r="D70" s="67">
        <v>4889661</v>
      </c>
      <c r="E70" s="67">
        <v>34788</v>
      </c>
      <c r="F70" s="67">
        <v>0</v>
      </c>
      <c r="G70" s="67">
        <v>142077</v>
      </c>
      <c r="H70" s="34" t="str">
        <f t="shared" si="4"/>
        <v>correcto</v>
      </c>
      <c r="I70" s="62"/>
    </row>
    <row r="71" spans="1:9" ht="15.75" x14ac:dyDescent="0.25">
      <c r="A71" s="35" t="s">
        <v>103</v>
      </c>
      <c r="B71" s="67">
        <v>11839441</v>
      </c>
      <c r="C71" s="67">
        <v>4269073</v>
      </c>
      <c r="D71" s="67">
        <v>7418691</v>
      </c>
      <c r="E71" s="67">
        <v>0</v>
      </c>
      <c r="F71" s="67">
        <v>9600</v>
      </c>
      <c r="G71" s="67">
        <v>142077</v>
      </c>
      <c r="H71" s="34" t="str">
        <f t="shared" si="4"/>
        <v>correcto</v>
      </c>
      <c r="I71" s="62"/>
    </row>
    <row r="72" spans="1:9" ht="15.75" x14ac:dyDescent="0.25">
      <c r="A72" s="35" t="s">
        <v>104</v>
      </c>
      <c r="B72" s="67">
        <v>10831001</v>
      </c>
      <c r="C72" s="67">
        <v>2510524</v>
      </c>
      <c r="D72" s="67">
        <v>4768562</v>
      </c>
      <c r="E72" s="67">
        <v>0</v>
      </c>
      <c r="F72" s="67">
        <v>0</v>
      </c>
      <c r="G72" s="67">
        <v>3551915</v>
      </c>
      <c r="H72" s="34" t="str">
        <f t="shared" si="4"/>
        <v>correcto</v>
      </c>
      <c r="I72" s="62"/>
    </row>
    <row r="73" spans="1:9" ht="15.75" x14ac:dyDescent="0.25">
      <c r="A73" s="35" t="s">
        <v>105</v>
      </c>
      <c r="B73" s="67">
        <v>37680862</v>
      </c>
      <c r="C73" s="67">
        <v>10015826</v>
      </c>
      <c r="D73" s="67">
        <v>15162295</v>
      </c>
      <c r="E73" s="67">
        <v>0</v>
      </c>
      <c r="F73" s="67">
        <v>0</v>
      </c>
      <c r="G73" s="67">
        <v>12502741</v>
      </c>
      <c r="H73" s="34" t="str">
        <f t="shared" ref="H73:H104" si="5">+IF(+SUM(C73:G73)=B73,"correcto","ERROR")</f>
        <v>correcto</v>
      </c>
      <c r="I73" s="62"/>
    </row>
    <row r="74" spans="1:9" ht="15.75" x14ac:dyDescent="0.25">
      <c r="A74" s="35" t="s">
        <v>106</v>
      </c>
      <c r="B74" s="67">
        <v>410948222</v>
      </c>
      <c r="C74" s="78">
        <f>2+29865637</f>
        <v>29865639</v>
      </c>
      <c r="D74" s="67">
        <v>5631406</v>
      </c>
      <c r="E74" s="67">
        <v>150834359</v>
      </c>
      <c r="F74" s="67">
        <v>4966388</v>
      </c>
      <c r="G74" s="67">
        <v>219650430</v>
      </c>
      <c r="H74" s="34" t="str">
        <f t="shared" si="5"/>
        <v>correcto</v>
      </c>
      <c r="I74" s="62"/>
    </row>
    <row r="75" spans="1:9" ht="15.75" x14ac:dyDescent="0.25">
      <c r="A75" s="35" t="s">
        <v>107</v>
      </c>
      <c r="B75" s="67">
        <v>82909898</v>
      </c>
      <c r="C75" s="67">
        <v>2021324</v>
      </c>
      <c r="D75" s="67">
        <v>2320212</v>
      </c>
      <c r="E75" s="67">
        <v>0</v>
      </c>
      <c r="F75" s="67">
        <v>0</v>
      </c>
      <c r="G75" s="67">
        <v>78568362</v>
      </c>
      <c r="H75" s="34" t="str">
        <f t="shared" si="5"/>
        <v>correcto</v>
      </c>
    </row>
    <row r="76" spans="1:9" ht="15.75" x14ac:dyDescent="0.25">
      <c r="A76" s="35" t="s">
        <v>108</v>
      </c>
      <c r="B76" s="67">
        <v>18555436</v>
      </c>
      <c r="C76" s="67">
        <v>10376072</v>
      </c>
      <c r="D76" s="67">
        <v>8037287</v>
      </c>
      <c r="E76" s="67">
        <v>0</v>
      </c>
      <c r="F76" s="67">
        <v>0</v>
      </c>
      <c r="G76" s="67">
        <v>142077</v>
      </c>
      <c r="H76" s="34" t="str">
        <f t="shared" si="5"/>
        <v>correcto</v>
      </c>
    </row>
    <row r="77" spans="1:9" ht="15.75" x14ac:dyDescent="0.25">
      <c r="A77" s="35" t="s">
        <v>109</v>
      </c>
      <c r="B77" s="67">
        <v>56640765</v>
      </c>
      <c r="C77" s="67">
        <v>22518816</v>
      </c>
      <c r="D77" s="67">
        <v>22045438</v>
      </c>
      <c r="E77" s="67">
        <v>0</v>
      </c>
      <c r="F77" s="67">
        <v>0</v>
      </c>
      <c r="G77" s="67">
        <v>12076511</v>
      </c>
      <c r="H77" s="34" t="str">
        <f t="shared" si="5"/>
        <v>correcto</v>
      </c>
    </row>
    <row r="78" spans="1:9" ht="15.75" x14ac:dyDescent="0.25">
      <c r="A78" s="35" t="s">
        <v>110</v>
      </c>
      <c r="B78" s="67">
        <v>18523239</v>
      </c>
      <c r="C78" s="67">
        <v>9638530</v>
      </c>
      <c r="D78" s="67">
        <v>8742632</v>
      </c>
      <c r="E78" s="67">
        <v>0</v>
      </c>
      <c r="F78" s="67">
        <v>0</v>
      </c>
      <c r="G78" s="67">
        <v>142077</v>
      </c>
      <c r="H78" s="34" t="str">
        <f t="shared" si="5"/>
        <v>correcto</v>
      </c>
    </row>
    <row r="79" spans="1:9" ht="15.75" x14ac:dyDescent="0.25">
      <c r="A79" s="35" t="s">
        <v>111</v>
      </c>
      <c r="B79" s="67">
        <v>22849897</v>
      </c>
      <c r="C79" s="67">
        <v>10711424</v>
      </c>
      <c r="D79" s="67">
        <v>11996264</v>
      </c>
      <c r="E79" s="67">
        <v>132</v>
      </c>
      <c r="F79" s="67">
        <v>0</v>
      </c>
      <c r="G79" s="67">
        <v>142077</v>
      </c>
      <c r="H79" s="34" t="str">
        <f t="shared" si="5"/>
        <v>correcto</v>
      </c>
    </row>
    <row r="80" spans="1:9" ht="15.75" x14ac:dyDescent="0.25">
      <c r="A80" s="35" t="s">
        <v>112</v>
      </c>
      <c r="B80" s="67">
        <v>18135127</v>
      </c>
      <c r="C80" s="67">
        <v>11118955</v>
      </c>
      <c r="D80" s="67">
        <v>5027100</v>
      </c>
      <c r="E80" s="67">
        <v>0</v>
      </c>
      <c r="F80" s="67">
        <v>0</v>
      </c>
      <c r="G80" s="67">
        <v>1989072</v>
      </c>
      <c r="H80" s="34" t="str">
        <f t="shared" si="5"/>
        <v>correcto</v>
      </c>
    </row>
    <row r="81" spans="1:8" ht="15.75" x14ac:dyDescent="0.25">
      <c r="A81" s="35" t="s">
        <v>113</v>
      </c>
      <c r="B81" s="67">
        <v>94017530</v>
      </c>
      <c r="C81" s="67">
        <v>7687100</v>
      </c>
      <c r="D81" s="67">
        <v>14097788</v>
      </c>
      <c r="E81" s="67">
        <v>0</v>
      </c>
      <c r="F81" s="67">
        <v>5172485</v>
      </c>
      <c r="G81" s="67">
        <v>67060157</v>
      </c>
      <c r="H81" s="34" t="str">
        <f t="shared" si="5"/>
        <v>correcto</v>
      </c>
    </row>
    <row r="82" spans="1:8" ht="15.75" x14ac:dyDescent="0.25">
      <c r="A82" s="35" t="s">
        <v>114</v>
      </c>
      <c r="B82" s="67">
        <v>66804677</v>
      </c>
      <c r="C82" s="67">
        <v>22368474</v>
      </c>
      <c r="D82" s="67">
        <v>8774579</v>
      </c>
      <c r="E82" s="67">
        <v>396</v>
      </c>
      <c r="F82" s="67">
        <v>0</v>
      </c>
      <c r="G82" s="67">
        <v>35661228</v>
      </c>
      <c r="H82" s="34" t="str">
        <f t="shared" si="5"/>
        <v>correcto</v>
      </c>
    </row>
    <row r="83" spans="1:8" ht="15.75" x14ac:dyDescent="0.25">
      <c r="A83" s="35" t="s">
        <v>115</v>
      </c>
      <c r="B83" s="67">
        <v>330204129</v>
      </c>
      <c r="C83" s="67">
        <v>38455829</v>
      </c>
      <c r="D83" s="67">
        <v>3432840</v>
      </c>
      <c r="E83" s="67">
        <v>0</v>
      </c>
      <c r="F83" s="67">
        <v>326182</v>
      </c>
      <c r="G83" s="67">
        <v>287989278</v>
      </c>
      <c r="H83" s="34" t="str">
        <f t="shared" si="5"/>
        <v>correcto</v>
      </c>
    </row>
    <row r="84" spans="1:8" ht="15.75" x14ac:dyDescent="0.25">
      <c r="A84" s="35" t="s">
        <v>116</v>
      </c>
      <c r="B84" s="67">
        <v>13751541</v>
      </c>
      <c r="C84" s="67">
        <v>3739810</v>
      </c>
      <c r="D84" s="67">
        <v>9869654</v>
      </c>
      <c r="E84" s="67">
        <v>0</v>
      </c>
      <c r="F84" s="67">
        <v>0</v>
      </c>
      <c r="G84" s="67">
        <v>142077</v>
      </c>
      <c r="H84" s="34" t="str">
        <f t="shared" si="5"/>
        <v>correcto</v>
      </c>
    </row>
    <row r="85" spans="1:8" ht="15.75" x14ac:dyDescent="0.25">
      <c r="A85" s="35" t="s">
        <v>117</v>
      </c>
      <c r="B85" s="67">
        <v>20216052</v>
      </c>
      <c r="C85" s="67">
        <v>5309660</v>
      </c>
      <c r="D85" s="67">
        <v>8512945</v>
      </c>
      <c r="E85" s="67">
        <v>0</v>
      </c>
      <c r="F85" s="67">
        <v>0</v>
      </c>
      <c r="G85" s="67">
        <v>6393447</v>
      </c>
      <c r="H85" s="34" t="str">
        <f t="shared" si="5"/>
        <v>correcto</v>
      </c>
    </row>
    <row r="86" spans="1:8" ht="15.75" x14ac:dyDescent="0.25">
      <c r="A86" s="35" t="s">
        <v>118</v>
      </c>
      <c r="B86" s="67">
        <v>17079469</v>
      </c>
      <c r="C86" s="67">
        <v>6725990</v>
      </c>
      <c r="D86" s="67">
        <v>8932713</v>
      </c>
      <c r="E86" s="67">
        <v>0</v>
      </c>
      <c r="F86" s="67">
        <v>0</v>
      </c>
      <c r="G86" s="67">
        <v>1420766</v>
      </c>
      <c r="H86" s="34" t="str">
        <f t="shared" si="5"/>
        <v>correcto</v>
      </c>
    </row>
    <row r="87" spans="1:8" ht="15.75" x14ac:dyDescent="0.25">
      <c r="A87" s="35" t="s">
        <v>119</v>
      </c>
      <c r="B87" s="67">
        <v>47734298</v>
      </c>
      <c r="C87" s="67">
        <v>14161602</v>
      </c>
      <c r="D87" s="67">
        <v>20217495</v>
      </c>
      <c r="E87" s="67">
        <v>0</v>
      </c>
      <c r="F87" s="67">
        <v>0</v>
      </c>
      <c r="G87" s="67">
        <v>13355201</v>
      </c>
      <c r="H87" s="34" t="str">
        <f t="shared" si="5"/>
        <v>correcto</v>
      </c>
    </row>
    <row r="88" spans="1:8" ht="15.75" x14ac:dyDescent="0.25">
      <c r="A88" s="35" t="s">
        <v>120</v>
      </c>
      <c r="B88" s="67">
        <v>86828310</v>
      </c>
      <c r="C88" s="67">
        <v>40378064</v>
      </c>
      <c r="D88" s="67">
        <v>11028030</v>
      </c>
      <c r="E88" s="67">
        <v>16456205</v>
      </c>
      <c r="F88" s="67">
        <v>496052</v>
      </c>
      <c r="G88" s="67">
        <v>18469959</v>
      </c>
      <c r="H88" s="34" t="str">
        <f t="shared" si="5"/>
        <v>correcto</v>
      </c>
    </row>
    <row r="89" spans="1:8" ht="15.75" x14ac:dyDescent="0.25">
      <c r="A89" s="35" t="s">
        <v>121</v>
      </c>
      <c r="B89" s="67">
        <v>32319591</v>
      </c>
      <c r="C89" s="67">
        <v>6253865</v>
      </c>
      <c r="D89" s="67">
        <v>9300687</v>
      </c>
      <c r="E89" s="67">
        <v>0</v>
      </c>
      <c r="F89" s="67">
        <v>0</v>
      </c>
      <c r="G89" s="67">
        <v>16765039</v>
      </c>
      <c r="H89" s="34" t="str">
        <f t="shared" si="5"/>
        <v>correcto</v>
      </c>
    </row>
    <row r="90" spans="1:8" ht="15.75" x14ac:dyDescent="0.25">
      <c r="A90" s="35" t="s">
        <v>122</v>
      </c>
      <c r="B90" s="67">
        <v>117027496</v>
      </c>
      <c r="C90" s="67">
        <v>5593798</v>
      </c>
      <c r="D90" s="67">
        <v>4993081</v>
      </c>
      <c r="E90" s="67">
        <v>0</v>
      </c>
      <c r="F90" s="67">
        <v>25240</v>
      </c>
      <c r="G90" s="67">
        <v>106415377</v>
      </c>
      <c r="H90" s="34" t="str">
        <f t="shared" si="5"/>
        <v>correcto</v>
      </c>
    </row>
    <row r="91" spans="1:8" ht="15.75" x14ac:dyDescent="0.25">
      <c r="A91" s="35" t="s">
        <v>123</v>
      </c>
      <c r="B91" s="67">
        <v>64806443</v>
      </c>
      <c r="C91" s="67">
        <v>4662256</v>
      </c>
      <c r="D91" s="67">
        <v>10035845</v>
      </c>
      <c r="E91" s="67">
        <v>792</v>
      </c>
      <c r="F91" s="67">
        <v>380738</v>
      </c>
      <c r="G91" s="67">
        <v>49726812</v>
      </c>
      <c r="H91" s="34" t="str">
        <f t="shared" si="5"/>
        <v>correcto</v>
      </c>
    </row>
    <row r="92" spans="1:8" ht="15.75" x14ac:dyDescent="0.25">
      <c r="A92" s="35" t="s">
        <v>124</v>
      </c>
      <c r="B92" s="67">
        <v>10587687</v>
      </c>
      <c r="C92" s="67">
        <v>4144584</v>
      </c>
      <c r="D92" s="67">
        <v>6301026</v>
      </c>
      <c r="E92" s="67">
        <v>0</v>
      </c>
      <c r="F92" s="67">
        <v>0</v>
      </c>
      <c r="G92" s="67">
        <v>142077</v>
      </c>
      <c r="H92" s="34" t="str">
        <f t="shared" si="5"/>
        <v>correcto</v>
      </c>
    </row>
    <row r="93" spans="1:8" ht="15.75" x14ac:dyDescent="0.25">
      <c r="A93" s="35" t="s">
        <v>125</v>
      </c>
      <c r="B93" s="67">
        <v>7348091</v>
      </c>
      <c r="C93" s="67">
        <v>880467</v>
      </c>
      <c r="D93" s="67">
        <v>6183471</v>
      </c>
      <c r="E93" s="67">
        <v>0</v>
      </c>
      <c r="F93" s="67">
        <v>0</v>
      </c>
      <c r="G93" s="67">
        <v>284153</v>
      </c>
      <c r="H93" s="34" t="str">
        <f t="shared" si="5"/>
        <v>correcto</v>
      </c>
    </row>
    <row r="94" spans="1:8" ht="15.75" x14ac:dyDescent="0.25">
      <c r="A94" s="35" t="s">
        <v>126</v>
      </c>
      <c r="B94" s="67">
        <v>23619328</v>
      </c>
      <c r="C94" s="67">
        <v>3742673</v>
      </c>
      <c r="D94" s="67">
        <v>8084297</v>
      </c>
      <c r="E94" s="67">
        <v>0</v>
      </c>
      <c r="F94" s="67">
        <v>0</v>
      </c>
      <c r="G94" s="67">
        <v>11792358</v>
      </c>
      <c r="H94" s="34" t="str">
        <f t="shared" si="5"/>
        <v>correcto</v>
      </c>
    </row>
    <row r="95" spans="1:8" ht="15.75" x14ac:dyDescent="0.25">
      <c r="A95" s="35" t="s">
        <v>127</v>
      </c>
      <c r="B95" s="67">
        <v>97737189</v>
      </c>
      <c r="C95" s="67">
        <v>20901344</v>
      </c>
      <c r="D95" s="67">
        <v>6507926</v>
      </c>
      <c r="E95" s="67">
        <v>0</v>
      </c>
      <c r="F95" s="67">
        <v>0</v>
      </c>
      <c r="G95" s="67">
        <v>70327919</v>
      </c>
      <c r="H95" s="34" t="str">
        <f t="shared" si="5"/>
        <v>correcto</v>
      </c>
    </row>
    <row r="96" spans="1:8" ht="15.75" x14ac:dyDescent="0.25">
      <c r="A96" s="35" t="s">
        <v>128</v>
      </c>
      <c r="B96" s="67">
        <v>16508873</v>
      </c>
      <c r="C96" s="67">
        <v>4179506</v>
      </c>
      <c r="D96" s="67">
        <v>7498762</v>
      </c>
      <c r="E96" s="67">
        <v>0</v>
      </c>
      <c r="F96" s="67">
        <v>0</v>
      </c>
      <c r="G96" s="67">
        <v>4830605</v>
      </c>
      <c r="H96" s="34" t="str">
        <f t="shared" si="5"/>
        <v>correcto</v>
      </c>
    </row>
    <row r="97" spans="1:9" ht="15.75" x14ac:dyDescent="0.25">
      <c r="A97" s="35" t="s">
        <v>129</v>
      </c>
      <c r="B97" s="67">
        <v>18234573</v>
      </c>
      <c r="C97" s="67">
        <v>2201498</v>
      </c>
      <c r="D97" s="67">
        <v>7650555</v>
      </c>
      <c r="E97" s="67">
        <v>0</v>
      </c>
      <c r="F97" s="67">
        <v>0</v>
      </c>
      <c r="G97" s="67">
        <v>8382520</v>
      </c>
      <c r="H97" s="34" t="str">
        <f t="shared" si="5"/>
        <v>correcto</v>
      </c>
    </row>
    <row r="98" spans="1:9" ht="15.75" x14ac:dyDescent="0.25">
      <c r="A98" s="35" t="s">
        <v>130</v>
      </c>
      <c r="B98" s="67">
        <v>36280884</v>
      </c>
      <c r="C98" s="67">
        <v>24035092</v>
      </c>
      <c r="D98" s="67">
        <v>8770680</v>
      </c>
      <c r="E98" s="67">
        <v>0</v>
      </c>
      <c r="F98" s="67">
        <v>633580</v>
      </c>
      <c r="G98" s="67">
        <v>2841532</v>
      </c>
      <c r="H98" s="34" t="str">
        <f t="shared" si="5"/>
        <v>correcto</v>
      </c>
    </row>
    <row r="99" spans="1:9" ht="15.75" x14ac:dyDescent="0.25">
      <c r="A99" s="35" t="s">
        <v>131</v>
      </c>
      <c r="B99" s="67">
        <v>46802238</v>
      </c>
      <c r="C99" s="67">
        <v>17319825</v>
      </c>
      <c r="D99" s="67">
        <v>15558906</v>
      </c>
      <c r="E99" s="67">
        <v>0</v>
      </c>
      <c r="F99" s="67">
        <v>0</v>
      </c>
      <c r="G99" s="67">
        <v>13923507</v>
      </c>
      <c r="H99" s="34" t="str">
        <f t="shared" si="5"/>
        <v>correcto</v>
      </c>
    </row>
    <row r="100" spans="1:9" ht="15.75" x14ac:dyDescent="0.25">
      <c r="A100" s="35" t="s">
        <v>132</v>
      </c>
      <c r="B100" s="67">
        <v>299045949</v>
      </c>
      <c r="C100" s="67">
        <v>8266588</v>
      </c>
      <c r="D100" s="67">
        <v>20176502</v>
      </c>
      <c r="E100" s="67">
        <v>2509</v>
      </c>
      <c r="F100" s="67">
        <v>41430787</v>
      </c>
      <c r="G100" s="67">
        <v>229169563</v>
      </c>
      <c r="H100" s="34" t="str">
        <f t="shared" si="5"/>
        <v>correcto</v>
      </c>
    </row>
    <row r="101" spans="1:9" ht="15.75" x14ac:dyDescent="0.25">
      <c r="A101" s="35" t="s">
        <v>133</v>
      </c>
      <c r="B101" s="67">
        <v>32955292</v>
      </c>
      <c r="C101" s="67">
        <v>21045527</v>
      </c>
      <c r="D101" s="67">
        <v>10459342</v>
      </c>
      <c r="E101" s="67">
        <v>0</v>
      </c>
      <c r="F101" s="67">
        <v>1308346</v>
      </c>
      <c r="G101" s="67">
        <v>142077</v>
      </c>
      <c r="H101" s="34" t="str">
        <f t="shared" si="5"/>
        <v>correcto</v>
      </c>
    </row>
    <row r="102" spans="1:9" ht="15.75" x14ac:dyDescent="0.25">
      <c r="A102" s="35" t="s">
        <v>134</v>
      </c>
      <c r="B102" s="67">
        <v>38719194</v>
      </c>
      <c r="C102" s="67">
        <v>23378599</v>
      </c>
      <c r="D102" s="67">
        <v>14914233</v>
      </c>
      <c r="E102" s="67">
        <v>132</v>
      </c>
      <c r="F102" s="67">
        <v>0</v>
      </c>
      <c r="G102" s="67">
        <v>426230</v>
      </c>
      <c r="H102" s="34" t="str">
        <f t="shared" si="5"/>
        <v>correcto</v>
      </c>
    </row>
    <row r="103" spans="1:9" ht="15.75" x14ac:dyDescent="0.25">
      <c r="A103" s="35" t="s">
        <v>135</v>
      </c>
      <c r="B103" s="67">
        <v>34602808</v>
      </c>
      <c r="C103" s="67">
        <v>8273116</v>
      </c>
      <c r="D103" s="67">
        <v>9706729</v>
      </c>
      <c r="E103" s="67">
        <v>0</v>
      </c>
      <c r="F103" s="67">
        <v>0</v>
      </c>
      <c r="G103" s="67">
        <v>16622963</v>
      </c>
      <c r="H103" s="34" t="str">
        <f t="shared" si="5"/>
        <v>correcto</v>
      </c>
    </row>
    <row r="104" spans="1:9" ht="15.75" x14ac:dyDescent="0.25">
      <c r="A104" s="35" t="s">
        <v>136</v>
      </c>
      <c r="B104" s="67">
        <v>123509916</v>
      </c>
      <c r="C104" s="67">
        <v>56516013</v>
      </c>
      <c r="D104" s="67">
        <v>8458342</v>
      </c>
      <c r="E104" s="67">
        <v>0</v>
      </c>
      <c r="F104" s="67">
        <v>0</v>
      </c>
      <c r="G104" s="67">
        <v>58535561</v>
      </c>
      <c r="H104" s="34" t="str">
        <f t="shared" si="5"/>
        <v>correcto</v>
      </c>
    </row>
    <row r="105" spans="1:9" ht="15.75" x14ac:dyDescent="0.25">
      <c r="A105" s="35" t="s">
        <v>137</v>
      </c>
      <c r="B105" s="67">
        <v>10563350</v>
      </c>
      <c r="C105" s="67">
        <v>4191323</v>
      </c>
      <c r="D105" s="67">
        <v>6229950</v>
      </c>
      <c r="E105" s="67">
        <v>0</v>
      </c>
      <c r="F105" s="67">
        <v>0</v>
      </c>
      <c r="G105" s="67">
        <v>142077</v>
      </c>
      <c r="H105" s="34" t="str">
        <f t="shared" ref="H105:H132" si="6">+IF(+SUM(C105:G105)=B105,"correcto","ERROR")</f>
        <v>correcto</v>
      </c>
    </row>
    <row r="106" spans="1:9" ht="15.75" x14ac:dyDescent="0.25">
      <c r="A106" s="35" t="s">
        <v>138</v>
      </c>
      <c r="B106" s="67">
        <v>74103005</v>
      </c>
      <c r="C106" s="67">
        <v>2748360</v>
      </c>
      <c r="D106" s="67">
        <v>6411349</v>
      </c>
      <c r="E106" s="67">
        <v>0</v>
      </c>
      <c r="F106" s="67">
        <v>14288</v>
      </c>
      <c r="G106" s="67">
        <v>64929008</v>
      </c>
      <c r="H106" s="34" t="str">
        <f t="shared" si="6"/>
        <v>correcto</v>
      </c>
    </row>
    <row r="107" spans="1:9" ht="15.75" x14ac:dyDescent="0.25">
      <c r="A107" s="35" t="s">
        <v>139</v>
      </c>
      <c r="B107" s="67">
        <v>36233334</v>
      </c>
      <c r="C107" s="67">
        <v>24762123</v>
      </c>
      <c r="D107" s="67">
        <v>11329134</v>
      </c>
      <c r="E107" s="67">
        <v>0</v>
      </c>
      <c r="F107" s="67">
        <v>0</v>
      </c>
      <c r="G107" s="67">
        <v>142077</v>
      </c>
      <c r="H107" s="34" t="str">
        <f t="shared" si="6"/>
        <v>correcto</v>
      </c>
    </row>
    <row r="108" spans="1:9" ht="15.75" x14ac:dyDescent="0.25">
      <c r="A108" s="35" t="s">
        <v>140</v>
      </c>
      <c r="B108" s="67">
        <v>791863840</v>
      </c>
      <c r="C108" s="67">
        <v>24186695</v>
      </c>
      <c r="D108" s="67">
        <v>1853869</v>
      </c>
      <c r="E108" s="67">
        <v>30375</v>
      </c>
      <c r="F108" s="67">
        <v>0</v>
      </c>
      <c r="G108" s="67">
        <v>765792901</v>
      </c>
      <c r="H108" s="34" t="str">
        <f t="shared" si="6"/>
        <v>correcto</v>
      </c>
    </row>
    <row r="109" spans="1:9" ht="15.75" x14ac:dyDescent="0.25">
      <c r="A109" s="35" t="s">
        <v>141</v>
      </c>
      <c r="B109" s="67">
        <v>15197443</v>
      </c>
      <c r="C109" s="78">
        <f>10+3541561</f>
        <v>3541571</v>
      </c>
      <c r="D109" s="67">
        <v>11513795</v>
      </c>
      <c r="E109" s="67">
        <v>0</v>
      </c>
      <c r="F109" s="67">
        <v>0</v>
      </c>
      <c r="G109" s="67">
        <v>142077</v>
      </c>
      <c r="H109" s="34" t="str">
        <f t="shared" si="6"/>
        <v>correcto</v>
      </c>
      <c r="I109" s="62"/>
    </row>
    <row r="110" spans="1:9" ht="15.75" x14ac:dyDescent="0.25">
      <c r="A110" s="35" t="s">
        <v>142</v>
      </c>
      <c r="B110" s="67">
        <v>28344095</v>
      </c>
      <c r="C110" s="67">
        <v>17364259</v>
      </c>
      <c r="D110" s="67">
        <v>10553606</v>
      </c>
      <c r="E110" s="67">
        <v>0</v>
      </c>
      <c r="F110" s="67">
        <v>0</v>
      </c>
      <c r="G110" s="67">
        <v>426230</v>
      </c>
      <c r="H110" s="34" t="str">
        <f t="shared" si="6"/>
        <v>correcto</v>
      </c>
    </row>
    <row r="111" spans="1:9" ht="15.75" x14ac:dyDescent="0.25">
      <c r="A111" s="35" t="s">
        <v>143</v>
      </c>
      <c r="B111" s="67">
        <v>46476855</v>
      </c>
      <c r="C111" s="67">
        <v>29134991</v>
      </c>
      <c r="D111" s="67">
        <v>9101421</v>
      </c>
      <c r="E111" s="67">
        <v>0</v>
      </c>
      <c r="F111" s="67">
        <v>0</v>
      </c>
      <c r="G111" s="67">
        <v>8240443</v>
      </c>
      <c r="H111" s="34" t="str">
        <f t="shared" si="6"/>
        <v>correcto</v>
      </c>
    </row>
    <row r="112" spans="1:9" ht="15.75" x14ac:dyDescent="0.25">
      <c r="A112" s="35" t="s">
        <v>144</v>
      </c>
      <c r="B112" s="67">
        <v>10396223</v>
      </c>
      <c r="C112" s="67">
        <v>5197926</v>
      </c>
      <c r="D112" s="67">
        <v>5056220</v>
      </c>
      <c r="E112" s="67">
        <v>0</v>
      </c>
      <c r="F112" s="67">
        <v>0</v>
      </c>
      <c r="G112" s="67">
        <v>142077</v>
      </c>
      <c r="H112" s="34" t="str">
        <f t="shared" si="6"/>
        <v>correcto</v>
      </c>
    </row>
    <row r="113" spans="1:9" ht="15.75" x14ac:dyDescent="0.25">
      <c r="A113" s="35" t="s">
        <v>145</v>
      </c>
      <c r="B113" s="67">
        <v>24829732</v>
      </c>
      <c r="C113" s="67">
        <v>9938580</v>
      </c>
      <c r="D113" s="67">
        <v>8223248</v>
      </c>
      <c r="E113" s="67">
        <v>0</v>
      </c>
      <c r="F113" s="67">
        <v>2121453</v>
      </c>
      <c r="G113" s="67">
        <v>4546451</v>
      </c>
      <c r="H113" s="34" t="str">
        <f t="shared" si="6"/>
        <v>correcto</v>
      </c>
    </row>
    <row r="114" spans="1:9" ht="15.75" x14ac:dyDescent="0.25">
      <c r="A114" s="35" t="s">
        <v>146</v>
      </c>
      <c r="B114" s="67">
        <v>41935763</v>
      </c>
      <c r="C114" s="67">
        <v>11102256</v>
      </c>
      <c r="D114" s="67">
        <v>9806170</v>
      </c>
      <c r="E114" s="67">
        <v>0</v>
      </c>
      <c r="F114" s="67">
        <v>0</v>
      </c>
      <c r="G114" s="67">
        <v>21027337</v>
      </c>
      <c r="H114" s="34" t="str">
        <f t="shared" si="6"/>
        <v>correcto</v>
      </c>
    </row>
    <row r="115" spans="1:9" ht="15.75" x14ac:dyDescent="0.25">
      <c r="A115" s="35" t="s">
        <v>147</v>
      </c>
      <c r="B115" s="67">
        <v>63327345</v>
      </c>
      <c r="C115" s="67">
        <v>39317058</v>
      </c>
      <c r="D115" s="67">
        <v>5824482</v>
      </c>
      <c r="E115" s="67">
        <v>0</v>
      </c>
      <c r="F115" s="67">
        <v>0</v>
      </c>
      <c r="G115" s="67">
        <v>18185805</v>
      </c>
      <c r="H115" s="34" t="str">
        <f t="shared" si="6"/>
        <v>correcto</v>
      </c>
    </row>
    <row r="116" spans="1:9" ht="15.75" x14ac:dyDescent="0.25">
      <c r="A116" s="35" t="s">
        <v>148</v>
      </c>
      <c r="B116" s="67">
        <v>6063938</v>
      </c>
      <c r="C116" s="67">
        <v>3563315</v>
      </c>
      <c r="D116" s="67">
        <v>2358546</v>
      </c>
      <c r="E116" s="67">
        <v>0</v>
      </c>
      <c r="F116" s="67">
        <v>0</v>
      </c>
      <c r="G116" s="67">
        <v>142077</v>
      </c>
      <c r="H116" s="34" t="str">
        <f t="shared" si="6"/>
        <v>correcto</v>
      </c>
    </row>
    <row r="117" spans="1:9" ht="15.75" x14ac:dyDescent="0.25">
      <c r="A117" s="35" t="s">
        <v>149</v>
      </c>
      <c r="B117" s="67">
        <v>13776993</v>
      </c>
      <c r="C117" s="67">
        <v>8819149</v>
      </c>
      <c r="D117" s="67">
        <v>4815767</v>
      </c>
      <c r="E117" s="67">
        <v>0</v>
      </c>
      <c r="F117" s="67">
        <v>0</v>
      </c>
      <c r="G117" s="67">
        <v>142077</v>
      </c>
      <c r="H117" s="34" t="str">
        <f t="shared" si="6"/>
        <v>correcto</v>
      </c>
    </row>
    <row r="118" spans="1:9" ht="15.75" x14ac:dyDescent="0.25">
      <c r="A118" s="35" t="s">
        <v>150</v>
      </c>
      <c r="B118" s="67">
        <v>27479181</v>
      </c>
      <c r="C118" s="67">
        <v>10882447</v>
      </c>
      <c r="D118" s="67">
        <v>4236069</v>
      </c>
      <c r="E118" s="67">
        <v>0</v>
      </c>
      <c r="F118" s="67">
        <v>0</v>
      </c>
      <c r="G118" s="67">
        <v>12360665</v>
      </c>
      <c r="H118" s="34" t="str">
        <f t="shared" si="6"/>
        <v>correcto</v>
      </c>
    </row>
    <row r="119" spans="1:9" ht="15.75" x14ac:dyDescent="0.25">
      <c r="A119" s="35" t="s">
        <v>151</v>
      </c>
      <c r="B119" s="67">
        <v>18679614</v>
      </c>
      <c r="C119" s="67">
        <v>13005368</v>
      </c>
      <c r="D119" s="78">
        <f>400+5408449</f>
        <v>5408849</v>
      </c>
      <c r="E119" s="67">
        <v>0</v>
      </c>
      <c r="F119" s="67">
        <v>123320</v>
      </c>
      <c r="G119" s="67">
        <v>142077</v>
      </c>
      <c r="H119" s="34" t="str">
        <f t="shared" si="6"/>
        <v>correcto</v>
      </c>
      <c r="I119" s="62"/>
    </row>
    <row r="120" spans="1:9" ht="15.75" x14ac:dyDescent="0.25">
      <c r="A120" s="35" t="s">
        <v>152</v>
      </c>
      <c r="B120" s="67">
        <v>47810901</v>
      </c>
      <c r="C120" s="67">
        <v>21765254</v>
      </c>
      <c r="D120" s="67">
        <v>1510977</v>
      </c>
      <c r="E120" s="67">
        <v>13867</v>
      </c>
      <c r="F120" s="67">
        <v>83627</v>
      </c>
      <c r="G120" s="67">
        <v>24437176</v>
      </c>
      <c r="H120" s="34" t="str">
        <f t="shared" si="6"/>
        <v>correcto</v>
      </c>
    </row>
    <row r="121" spans="1:9" ht="15.75" x14ac:dyDescent="0.25">
      <c r="A121" s="35" t="s">
        <v>153</v>
      </c>
      <c r="B121" s="67">
        <v>82710511</v>
      </c>
      <c r="C121" s="67">
        <v>70298585</v>
      </c>
      <c r="D121" s="67">
        <v>2023869</v>
      </c>
      <c r="E121" s="67">
        <v>14923</v>
      </c>
      <c r="F121" s="67">
        <v>285695</v>
      </c>
      <c r="G121" s="67">
        <v>10087439</v>
      </c>
      <c r="H121" s="34" t="str">
        <f t="shared" si="6"/>
        <v>correcto</v>
      </c>
    </row>
    <row r="122" spans="1:9" ht="15.75" x14ac:dyDescent="0.25">
      <c r="A122" s="35" t="s">
        <v>154</v>
      </c>
      <c r="B122" s="67">
        <v>4780781</v>
      </c>
      <c r="C122" s="67">
        <v>243242</v>
      </c>
      <c r="D122" s="67">
        <v>3116773</v>
      </c>
      <c r="E122" s="67">
        <v>0</v>
      </c>
      <c r="F122" s="67">
        <v>0</v>
      </c>
      <c r="G122" s="67">
        <v>1420766</v>
      </c>
      <c r="H122" s="34" t="str">
        <f t="shared" si="6"/>
        <v>correcto</v>
      </c>
    </row>
    <row r="123" spans="1:9" ht="15.75" x14ac:dyDescent="0.25">
      <c r="A123" s="35" t="s">
        <v>155</v>
      </c>
      <c r="B123" s="67">
        <v>18372229</v>
      </c>
      <c r="C123" s="67">
        <v>3358538</v>
      </c>
      <c r="D123" s="67">
        <v>5494559</v>
      </c>
      <c r="E123" s="67">
        <v>0</v>
      </c>
      <c r="F123" s="67">
        <v>0</v>
      </c>
      <c r="G123" s="67">
        <v>9519132</v>
      </c>
      <c r="H123" s="34" t="str">
        <f t="shared" si="6"/>
        <v>correcto</v>
      </c>
    </row>
    <row r="124" spans="1:9" ht="15.75" x14ac:dyDescent="0.25">
      <c r="A124" s="35" t="s">
        <v>156</v>
      </c>
      <c r="B124" s="67">
        <v>106169265</v>
      </c>
      <c r="C124" s="67">
        <v>24496056</v>
      </c>
      <c r="D124" s="67">
        <v>17672648</v>
      </c>
      <c r="E124" s="67">
        <v>0</v>
      </c>
      <c r="F124" s="67">
        <v>4044234</v>
      </c>
      <c r="G124" s="67">
        <v>59956327</v>
      </c>
      <c r="H124" s="34" t="str">
        <f t="shared" si="6"/>
        <v>correcto</v>
      </c>
    </row>
    <row r="125" spans="1:9" ht="15.75" x14ac:dyDescent="0.25">
      <c r="A125" s="35" t="s">
        <v>157</v>
      </c>
      <c r="B125" s="67">
        <v>12273219</v>
      </c>
      <c r="C125" s="67">
        <v>3248135</v>
      </c>
      <c r="D125" s="67">
        <v>8883007</v>
      </c>
      <c r="E125" s="67">
        <v>0</v>
      </c>
      <c r="F125" s="67">
        <v>0</v>
      </c>
      <c r="G125" s="67">
        <v>142077</v>
      </c>
      <c r="H125" s="34" t="str">
        <f t="shared" si="6"/>
        <v>correcto</v>
      </c>
    </row>
    <row r="126" spans="1:9" ht="15.75" x14ac:dyDescent="0.25">
      <c r="A126" s="35" t="s">
        <v>158</v>
      </c>
      <c r="B126" s="67">
        <v>3933905</v>
      </c>
      <c r="C126" s="67">
        <v>729348</v>
      </c>
      <c r="D126" s="67">
        <v>3062480</v>
      </c>
      <c r="E126" s="67">
        <v>0</v>
      </c>
      <c r="F126" s="67">
        <v>0</v>
      </c>
      <c r="G126" s="67">
        <v>142077</v>
      </c>
      <c r="H126" s="34" t="str">
        <f t="shared" si="6"/>
        <v>correcto</v>
      </c>
      <c r="I126" s="62"/>
    </row>
    <row r="127" spans="1:9" ht="15.75" x14ac:dyDescent="0.25">
      <c r="A127" s="35" t="s">
        <v>159</v>
      </c>
      <c r="B127" s="67">
        <v>26662284</v>
      </c>
      <c r="C127" s="67">
        <v>10798068</v>
      </c>
      <c r="D127" s="67">
        <v>10001848</v>
      </c>
      <c r="E127" s="67">
        <v>0</v>
      </c>
      <c r="F127" s="67">
        <v>605534</v>
      </c>
      <c r="G127" s="67">
        <v>5256834</v>
      </c>
      <c r="H127" s="34" t="str">
        <f t="shared" si="6"/>
        <v>correcto</v>
      </c>
    </row>
    <row r="128" spans="1:9" ht="15.75" x14ac:dyDescent="0.25">
      <c r="A128" s="35" t="s">
        <v>160</v>
      </c>
      <c r="B128" s="67">
        <v>46715185</v>
      </c>
      <c r="C128" s="67">
        <v>18206134</v>
      </c>
      <c r="D128" s="67">
        <v>17853306</v>
      </c>
      <c r="E128" s="67">
        <v>0</v>
      </c>
      <c r="F128" s="67">
        <v>0</v>
      </c>
      <c r="G128" s="67">
        <v>10655745</v>
      </c>
      <c r="H128" s="34" t="str">
        <f t="shared" si="6"/>
        <v>correcto</v>
      </c>
    </row>
    <row r="129" spans="1:8" ht="15.75" x14ac:dyDescent="0.25">
      <c r="A129" s="35" t="s">
        <v>161</v>
      </c>
      <c r="B129" s="67">
        <v>84172246</v>
      </c>
      <c r="C129" s="67">
        <v>34492771</v>
      </c>
      <c r="D129" s="67">
        <v>12474144</v>
      </c>
      <c r="E129" s="67">
        <v>0</v>
      </c>
      <c r="F129" s="67">
        <v>407490</v>
      </c>
      <c r="G129" s="67">
        <v>36797841</v>
      </c>
      <c r="H129" s="34" t="str">
        <f t="shared" si="6"/>
        <v>correcto</v>
      </c>
    </row>
    <row r="130" spans="1:8" ht="15.75" x14ac:dyDescent="0.25">
      <c r="A130" s="35" t="s">
        <v>162</v>
      </c>
      <c r="B130" s="67">
        <v>40984389</v>
      </c>
      <c r="C130" s="67">
        <v>16179928</v>
      </c>
      <c r="D130" s="67">
        <v>14574945</v>
      </c>
      <c r="E130" s="67">
        <v>0</v>
      </c>
      <c r="F130" s="67">
        <v>0</v>
      </c>
      <c r="G130" s="67">
        <v>10229516</v>
      </c>
      <c r="H130" s="34" t="str">
        <f t="shared" si="6"/>
        <v>correcto</v>
      </c>
    </row>
    <row r="131" spans="1:8" ht="15.75" x14ac:dyDescent="0.25">
      <c r="A131" s="35" t="s">
        <v>163</v>
      </c>
      <c r="B131" s="67">
        <v>83475258</v>
      </c>
      <c r="C131" s="67">
        <v>69647168</v>
      </c>
      <c r="D131" s="67">
        <v>12415617</v>
      </c>
      <c r="E131" s="67">
        <v>396</v>
      </c>
      <c r="F131" s="67">
        <v>1270000</v>
      </c>
      <c r="G131" s="67">
        <v>142077</v>
      </c>
      <c r="H131" s="34" t="str">
        <f t="shared" si="6"/>
        <v>correcto</v>
      </c>
    </row>
    <row r="132" spans="1:8" ht="15.75" x14ac:dyDescent="0.25">
      <c r="A132" s="35" t="s">
        <v>164</v>
      </c>
      <c r="B132" s="67">
        <v>168018678</v>
      </c>
      <c r="C132" s="67">
        <v>14316091</v>
      </c>
      <c r="D132" s="67">
        <v>2191411</v>
      </c>
      <c r="E132" s="67">
        <v>11358</v>
      </c>
      <c r="F132" s="67">
        <v>8286600</v>
      </c>
      <c r="G132" s="67">
        <v>143213218</v>
      </c>
      <c r="H132" s="34" t="str">
        <f t="shared" si="6"/>
        <v>correcto</v>
      </c>
    </row>
  </sheetData>
  <mergeCells count="1">
    <mergeCell ref="B8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workbookViewId="0">
      <selection activeCell="A4" sqref="A4"/>
    </sheetView>
  </sheetViews>
  <sheetFormatPr baseColWidth="10" defaultColWidth="11.42578125" defaultRowHeight="15" x14ac:dyDescent="0.25"/>
  <cols>
    <col min="1" max="1" width="56.42578125" style="2" customWidth="1"/>
    <col min="2" max="3" width="11.7109375" style="2" customWidth="1"/>
    <col min="4" max="4" width="13.5703125" style="2" customWidth="1"/>
    <col min="5" max="5" width="12.7109375" style="2" customWidth="1"/>
    <col min="6" max="6" width="13.140625" style="2" bestFit="1" customWidth="1"/>
    <col min="7" max="7" width="12.5703125" style="2" customWidth="1"/>
    <col min="8" max="8" width="13.5703125" style="2" customWidth="1"/>
    <col min="9" max="9" width="11.42578125" style="2"/>
    <col min="10" max="10" width="14.42578125" style="2" bestFit="1" customWidth="1"/>
    <col min="11" max="16384" width="11.42578125" style="2"/>
  </cols>
  <sheetData>
    <row r="1" spans="1:11" ht="15.75" x14ac:dyDescent="0.25">
      <c r="A1" s="1"/>
    </row>
    <row r="2" spans="1:11" ht="15.75" x14ac:dyDescent="0.25">
      <c r="A2" s="1"/>
    </row>
    <row r="4" spans="1:11" ht="15.75" x14ac:dyDescent="0.25">
      <c r="A4" s="1" t="s">
        <v>213</v>
      </c>
    </row>
    <row r="5" spans="1:11" ht="15.75" x14ac:dyDescent="0.25">
      <c r="A5" s="1"/>
      <c r="B5" s="3"/>
      <c r="C5" s="3"/>
      <c r="D5" s="3"/>
      <c r="E5" s="3"/>
      <c r="F5" s="3"/>
      <c r="G5" s="3"/>
      <c r="H5" s="3"/>
      <c r="I5" s="3"/>
    </row>
    <row r="6" spans="1:11" ht="15" customHeight="1" x14ac:dyDescent="0.25">
      <c r="A6" s="3"/>
      <c r="B6" s="86"/>
      <c r="C6" s="86"/>
      <c r="D6" s="86"/>
      <c r="E6" s="4"/>
      <c r="F6" s="5"/>
      <c r="G6" s="3"/>
      <c r="H6" s="3"/>
      <c r="I6" s="3"/>
    </row>
    <row r="7" spans="1:11" x14ac:dyDescent="0.25">
      <c r="A7" s="6" t="s">
        <v>23</v>
      </c>
      <c r="B7" s="51">
        <v>1974</v>
      </c>
      <c r="C7" s="51">
        <v>1975</v>
      </c>
      <c r="D7" s="51">
        <v>1976</v>
      </c>
      <c r="E7" s="51">
        <v>1977</v>
      </c>
      <c r="F7" s="51">
        <v>1978</v>
      </c>
      <c r="G7" s="7"/>
      <c r="H7" s="7"/>
      <c r="I7" s="3"/>
    </row>
    <row r="8" spans="1:11" ht="26.25" customHeight="1" x14ac:dyDescent="0.25">
      <c r="A8" s="8"/>
      <c r="B8" s="87" t="s">
        <v>1</v>
      </c>
      <c r="C8" s="87"/>
      <c r="D8" s="87"/>
      <c r="E8" s="87"/>
      <c r="F8" s="87"/>
      <c r="G8" s="3"/>
      <c r="H8" s="3"/>
      <c r="I8" s="3"/>
    </row>
    <row r="9" spans="1:11" ht="15.75" customHeight="1" x14ac:dyDescent="0.25">
      <c r="A9" s="9" t="s">
        <v>2</v>
      </c>
      <c r="B9" s="10">
        <v>20354.099999999999</v>
      </c>
      <c r="C9" s="10">
        <v>36979.4</v>
      </c>
      <c r="D9" s="10">
        <v>256989.1</v>
      </c>
      <c r="E9" s="10">
        <v>905534.3</v>
      </c>
      <c r="F9" s="10">
        <v>1839685.7</v>
      </c>
      <c r="G9" s="11"/>
      <c r="H9" s="11"/>
      <c r="I9" s="12"/>
      <c r="J9" s="12"/>
      <c r="K9" s="13"/>
    </row>
    <row r="10" spans="1:11" ht="15.75" customHeight="1" x14ac:dyDescent="0.25">
      <c r="A10" s="9" t="s">
        <v>3</v>
      </c>
      <c r="B10" s="14">
        <v>574.4</v>
      </c>
      <c r="C10" s="14">
        <v>4201.3</v>
      </c>
      <c r="D10" s="14">
        <v>11981.6</v>
      </c>
      <c r="E10" s="14">
        <v>27932</v>
      </c>
      <c r="F10" s="14">
        <v>73474.399999999994</v>
      </c>
      <c r="G10" s="11"/>
      <c r="H10" s="11"/>
      <c r="I10" s="12"/>
      <c r="J10" s="12"/>
      <c r="K10" s="13"/>
    </row>
    <row r="11" spans="1:11" ht="15.75" customHeight="1" x14ac:dyDescent="0.25">
      <c r="A11" s="9" t="s">
        <v>4</v>
      </c>
      <c r="B11" s="10">
        <v>74535</v>
      </c>
      <c r="C11" s="10">
        <v>163433.5</v>
      </c>
      <c r="D11" s="10">
        <v>925985.7</v>
      </c>
      <c r="E11" s="10">
        <v>2358800.7999999998</v>
      </c>
      <c r="F11" s="10">
        <v>6109294</v>
      </c>
      <c r="G11" s="11"/>
      <c r="H11" s="11"/>
      <c r="I11" s="12"/>
      <c r="J11" s="12"/>
      <c r="K11" s="13"/>
    </row>
    <row r="12" spans="1:11" ht="15.75" x14ac:dyDescent="0.25">
      <c r="A12" s="9" t="s">
        <v>5</v>
      </c>
      <c r="B12" s="10">
        <v>1667.9</v>
      </c>
      <c r="C12" s="10">
        <v>3571</v>
      </c>
      <c r="D12" s="10">
        <v>16679.5</v>
      </c>
      <c r="E12" s="10">
        <v>42689.8</v>
      </c>
      <c r="F12" s="10">
        <v>100257.7</v>
      </c>
      <c r="G12" s="11"/>
      <c r="H12" s="11"/>
      <c r="I12" s="12"/>
      <c r="J12" s="12"/>
      <c r="K12" s="13"/>
    </row>
    <row r="13" spans="1:11" ht="15.75" x14ac:dyDescent="0.25">
      <c r="A13" s="9" t="s">
        <v>6</v>
      </c>
      <c r="B13" s="10">
        <v>7404.3</v>
      </c>
      <c r="C13" s="10">
        <v>21582.5</v>
      </c>
      <c r="D13" s="10">
        <v>80569</v>
      </c>
      <c r="E13" s="10">
        <v>244208.3</v>
      </c>
      <c r="F13" s="10">
        <v>543678.5</v>
      </c>
      <c r="G13" s="11"/>
      <c r="H13" s="11"/>
      <c r="I13" s="12"/>
      <c r="J13" s="12"/>
      <c r="K13" s="13"/>
    </row>
    <row r="14" spans="1:11" ht="15.75" x14ac:dyDescent="0.25">
      <c r="A14" s="9" t="s">
        <v>7</v>
      </c>
      <c r="B14" s="10">
        <v>17793.8</v>
      </c>
      <c r="C14" s="10">
        <v>38561.199999999997</v>
      </c>
      <c r="D14" s="10">
        <v>194686.2</v>
      </c>
      <c r="E14" s="10">
        <v>513903.8</v>
      </c>
      <c r="F14" s="10">
        <v>1359242.4</v>
      </c>
      <c r="G14" s="11"/>
      <c r="H14" s="11"/>
      <c r="I14" s="12"/>
      <c r="J14" s="12"/>
      <c r="K14" s="13"/>
    </row>
    <row r="15" spans="1:11" ht="15.75" x14ac:dyDescent="0.25">
      <c r="A15" s="9" t="s">
        <v>8</v>
      </c>
      <c r="B15" s="10">
        <v>8010.2</v>
      </c>
      <c r="C15" s="10">
        <v>19970.7</v>
      </c>
      <c r="D15" s="10">
        <v>146206.29999999999</v>
      </c>
      <c r="E15" s="10">
        <v>676870.5</v>
      </c>
      <c r="F15" s="10">
        <v>2027855.8</v>
      </c>
      <c r="G15" s="11"/>
      <c r="H15" s="11"/>
      <c r="I15" s="12"/>
      <c r="J15" s="12"/>
      <c r="K15" s="13"/>
    </row>
    <row r="16" spans="1:11" ht="15.75" x14ac:dyDescent="0.25">
      <c r="A16" s="9" t="s">
        <v>9</v>
      </c>
      <c r="B16" s="10">
        <v>5992.5</v>
      </c>
      <c r="C16" s="10">
        <v>10705.9</v>
      </c>
      <c r="D16" s="10">
        <v>47731.8</v>
      </c>
      <c r="E16" s="10">
        <v>135772.70000000001</v>
      </c>
      <c r="F16" s="10">
        <v>497754</v>
      </c>
      <c r="G16" s="11"/>
      <c r="H16" s="11"/>
      <c r="I16" s="12"/>
      <c r="J16" s="12"/>
      <c r="K16" s="13"/>
    </row>
    <row r="17" spans="1:11" ht="15.75" x14ac:dyDescent="0.25">
      <c r="A17" s="9" t="s">
        <v>10</v>
      </c>
      <c r="B17" s="10">
        <v>16610.099999999999</v>
      </c>
      <c r="C17" s="10">
        <v>44607.5</v>
      </c>
      <c r="D17" s="10">
        <v>172968.9</v>
      </c>
      <c r="E17" s="10">
        <v>443974.3</v>
      </c>
      <c r="F17" s="10">
        <v>1366152.8</v>
      </c>
      <c r="G17" s="11"/>
      <c r="H17" s="11"/>
      <c r="I17" s="12"/>
      <c r="J17" s="12"/>
      <c r="K17" s="13"/>
    </row>
    <row r="18" spans="1:11" ht="15.75" x14ac:dyDescent="0.25">
      <c r="A18" s="9" t="s">
        <v>11</v>
      </c>
      <c r="B18" s="19">
        <f>SUM(B9:B17)</f>
        <v>152942.30000000002</v>
      </c>
      <c r="C18" s="19">
        <f t="shared" ref="C18:F18" si="0">SUM(C9:C17)</f>
        <v>343613.00000000006</v>
      </c>
      <c r="D18" s="19">
        <f t="shared" si="0"/>
        <v>1853798.0999999999</v>
      </c>
      <c r="E18" s="19">
        <f t="shared" si="0"/>
        <v>5349686.4999999991</v>
      </c>
      <c r="F18" s="19">
        <f t="shared" si="0"/>
        <v>13917395.300000003</v>
      </c>
      <c r="G18" s="11"/>
      <c r="H18" s="11"/>
      <c r="I18" s="12"/>
      <c r="J18" s="12"/>
      <c r="K18" s="13"/>
    </row>
    <row r="19" spans="1:11" ht="15.75" x14ac:dyDescent="0.25">
      <c r="A19" s="15" t="s">
        <v>17</v>
      </c>
      <c r="B19" s="10">
        <v>11551.7</v>
      </c>
      <c r="C19" s="10">
        <v>15613.6</v>
      </c>
      <c r="D19" s="10">
        <v>114294.1</v>
      </c>
      <c r="E19" s="10">
        <v>436964.5</v>
      </c>
      <c r="F19" s="10">
        <v>1076654.3999999999</v>
      </c>
      <c r="G19" s="11"/>
      <c r="H19" s="11"/>
      <c r="I19" s="12"/>
      <c r="J19" s="12"/>
      <c r="K19" s="13"/>
    </row>
    <row r="20" spans="1:11" ht="15.75" x14ac:dyDescent="0.25">
      <c r="A20" s="2" t="s">
        <v>18</v>
      </c>
      <c r="B20" s="19">
        <f>SUM(B18:B19)</f>
        <v>164494.00000000003</v>
      </c>
      <c r="C20" s="19">
        <f t="shared" ref="C20:F20" si="1">SUM(C18:C19)</f>
        <v>359226.60000000003</v>
      </c>
      <c r="D20" s="19">
        <f t="shared" si="1"/>
        <v>1968092.2</v>
      </c>
      <c r="E20" s="19">
        <f t="shared" si="1"/>
        <v>5786650.9999999991</v>
      </c>
      <c r="F20" s="19">
        <f t="shared" si="1"/>
        <v>14994049.700000003</v>
      </c>
      <c r="G20" s="11"/>
      <c r="H20" s="11"/>
      <c r="I20" s="12"/>
      <c r="J20" s="12"/>
      <c r="K20" s="13"/>
    </row>
    <row r="21" spans="1:11" ht="15.75" customHeight="1" x14ac:dyDescent="0.25">
      <c r="A21" s="15"/>
      <c r="B21" s="16"/>
      <c r="C21" s="11"/>
      <c r="D21" s="11"/>
      <c r="E21" s="11"/>
      <c r="F21" s="11"/>
      <c r="G21" s="11"/>
      <c r="H21" s="11"/>
      <c r="I21" s="12"/>
      <c r="J21" s="12"/>
      <c r="K21" s="13"/>
    </row>
    <row r="22" spans="1:11" ht="15.75" x14ac:dyDescent="0.25">
      <c r="A22" s="15"/>
      <c r="B22" s="16"/>
      <c r="C22" s="11"/>
      <c r="D22" s="11"/>
      <c r="E22" s="11"/>
      <c r="F22" s="11"/>
      <c r="G22" s="11"/>
      <c r="H22" s="11"/>
      <c r="I22" s="12"/>
      <c r="J22" s="12"/>
      <c r="K22" s="13"/>
    </row>
    <row r="23" spans="1:11" ht="15.75" x14ac:dyDescent="0.25">
      <c r="A23" s="15"/>
      <c r="B23" s="11"/>
      <c r="C23" s="11"/>
      <c r="D23" s="11"/>
      <c r="E23" s="11"/>
      <c r="F23" s="11"/>
      <c r="G23" s="11"/>
      <c r="H23" s="11"/>
      <c r="I23" s="12"/>
      <c r="J23" s="12"/>
      <c r="K23" s="13"/>
    </row>
    <row r="24" spans="1:11" ht="15.75" x14ac:dyDescent="0.25">
      <c r="A24" s="9"/>
      <c r="B24" s="11"/>
      <c r="C24" s="11"/>
      <c r="D24" s="11"/>
      <c r="E24" s="11"/>
      <c r="F24" s="11"/>
      <c r="G24" s="11"/>
      <c r="H24" s="11"/>
      <c r="I24" s="12"/>
      <c r="J24" s="12"/>
      <c r="K24" s="13"/>
    </row>
    <row r="25" spans="1:11" ht="15.75" x14ac:dyDescent="0.25">
      <c r="A25" s="9"/>
      <c r="B25" s="11"/>
      <c r="C25" s="11"/>
      <c r="D25" s="11"/>
      <c r="E25" s="11"/>
      <c r="F25" s="11"/>
      <c r="G25" s="11"/>
      <c r="H25" s="11"/>
      <c r="I25" s="12"/>
      <c r="J25" s="12"/>
      <c r="K25" s="13"/>
    </row>
    <row r="26" spans="1:11" ht="15.75" x14ac:dyDescent="0.25">
      <c r="A26" s="9"/>
      <c r="B26" s="11"/>
      <c r="C26" s="11"/>
      <c r="D26" s="11"/>
      <c r="E26" s="11"/>
      <c r="F26" s="11"/>
      <c r="G26" s="11"/>
      <c r="H26" s="11"/>
      <c r="I26" s="12"/>
      <c r="J26" s="12"/>
      <c r="K26" s="13"/>
    </row>
    <row r="27" spans="1:11" ht="15.75" x14ac:dyDescent="0.25">
      <c r="A27" s="9"/>
      <c r="B27" s="11"/>
      <c r="C27" s="11"/>
      <c r="D27" s="11"/>
      <c r="E27" s="11"/>
      <c r="F27" s="11"/>
      <c r="G27" s="11"/>
      <c r="H27" s="11"/>
      <c r="I27" s="12"/>
      <c r="J27" s="12"/>
      <c r="K27" s="13"/>
    </row>
    <row r="28" spans="1:11" ht="15.75" x14ac:dyDescent="0.25">
      <c r="A28" s="9"/>
      <c r="B28" s="11"/>
      <c r="C28" s="11"/>
      <c r="D28" s="11"/>
      <c r="E28" s="11"/>
      <c r="F28" s="11"/>
      <c r="G28" s="11"/>
      <c r="H28" s="11"/>
      <c r="I28" s="12"/>
      <c r="J28" s="12"/>
      <c r="K28" s="13"/>
    </row>
    <row r="29" spans="1:11" x14ac:dyDescent="0.25">
      <c r="B29" s="17"/>
      <c r="C29" s="17"/>
      <c r="D29" s="11"/>
      <c r="E29" s="17"/>
      <c r="F29" s="17"/>
      <c r="G29" s="3"/>
      <c r="H29" s="3"/>
      <c r="I29" s="3"/>
    </row>
    <row r="30" spans="1:11" x14ac:dyDescent="0.25">
      <c r="B30" s="17"/>
      <c r="C30" s="17"/>
      <c r="D30" s="11"/>
      <c r="E30" s="17"/>
      <c r="F30" s="17"/>
      <c r="G30" s="3"/>
      <c r="H30" s="3"/>
      <c r="I30" s="3"/>
    </row>
    <row r="31" spans="1:11" x14ac:dyDescent="0.25">
      <c r="B31" s="17"/>
      <c r="C31" s="17"/>
      <c r="D31" s="17"/>
      <c r="E31" s="17"/>
      <c r="F31" s="17"/>
      <c r="G31" s="3"/>
      <c r="H31" s="3"/>
      <c r="I31" s="3"/>
    </row>
    <row r="32" spans="1:11" x14ac:dyDescent="0.25">
      <c r="B32" s="18"/>
      <c r="C32" s="18"/>
      <c r="D32" s="18"/>
      <c r="E32" s="18"/>
      <c r="F32" s="18"/>
    </row>
    <row r="33" spans="2:6" x14ac:dyDescent="0.25">
      <c r="B33" s="18"/>
      <c r="C33" s="18"/>
      <c r="D33" s="18"/>
      <c r="E33" s="18"/>
      <c r="F33" s="18"/>
    </row>
    <row r="34" spans="2:6" x14ac:dyDescent="0.25">
      <c r="B34" s="18"/>
      <c r="C34" s="18"/>
      <c r="D34" s="18"/>
      <c r="E34" s="18"/>
      <c r="F34" s="18"/>
    </row>
    <row r="35" spans="2:6" x14ac:dyDescent="0.25">
      <c r="B35" s="18"/>
      <c r="C35" s="18"/>
      <c r="D35" s="18"/>
      <c r="E35" s="18"/>
      <c r="F35" s="18"/>
    </row>
    <row r="36" spans="2:6" x14ac:dyDescent="0.25">
      <c r="B36" s="18"/>
      <c r="C36" s="18"/>
      <c r="D36" s="18"/>
      <c r="E36" s="18"/>
      <c r="F36" s="18"/>
    </row>
    <row r="37" spans="2:6" x14ac:dyDescent="0.25">
      <c r="B37" s="18"/>
      <c r="C37" s="18"/>
      <c r="D37" s="18"/>
      <c r="E37" s="18"/>
      <c r="F37" s="18"/>
    </row>
    <row r="38" spans="2:6" x14ac:dyDescent="0.25">
      <c r="B38" s="18"/>
      <c r="C38" s="18"/>
      <c r="D38" s="18"/>
      <c r="E38" s="18"/>
      <c r="F38" s="18"/>
    </row>
    <row r="39" spans="2:6" x14ac:dyDescent="0.25">
      <c r="B39" s="18"/>
      <c r="C39" s="18"/>
      <c r="D39" s="18"/>
      <c r="E39" s="18"/>
      <c r="F39" s="18"/>
    </row>
    <row r="101" spans="2:5" x14ac:dyDescent="0.25">
      <c r="B101" s="2" t="s">
        <v>13</v>
      </c>
      <c r="C101" s="2" t="s">
        <v>14</v>
      </c>
      <c r="D101" s="2" t="s">
        <v>15</v>
      </c>
      <c r="E101" s="2" t="s">
        <v>16</v>
      </c>
    </row>
  </sheetData>
  <mergeCells count="2">
    <mergeCell ref="B6:D6"/>
    <mergeCell ref="B8:F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showGridLines="0" workbookViewId="0">
      <selection sqref="A1:A5"/>
    </sheetView>
  </sheetViews>
  <sheetFormatPr baseColWidth="10" defaultColWidth="11.42578125" defaultRowHeight="15" x14ac:dyDescent="0.25"/>
  <cols>
    <col min="1" max="1" width="45.28515625" style="33" customWidth="1"/>
    <col min="2" max="7" width="16.28515625" style="67" customWidth="1"/>
    <col min="8" max="16384" width="11.42578125" style="33"/>
  </cols>
  <sheetData>
    <row r="1" spans="1:8" ht="15.75" x14ac:dyDescent="0.25">
      <c r="A1" s="31" t="s">
        <v>173</v>
      </c>
      <c r="B1" s="32" t="str">
        <f>+IF(+B10+B30=B9,"correcto","ERROR")</f>
        <v>correcto</v>
      </c>
      <c r="C1" s="32" t="str">
        <f t="shared" ref="C1:G1" si="0">+IF(+C10+C30=C9,"correcto","ERROR")</f>
        <v>correcto</v>
      </c>
      <c r="D1" s="32" t="str">
        <f t="shared" si="0"/>
        <v>correcto</v>
      </c>
      <c r="E1" s="32" t="str">
        <f t="shared" si="0"/>
        <v>correcto</v>
      </c>
      <c r="F1" s="32" t="str">
        <f t="shared" si="0"/>
        <v>correcto</v>
      </c>
      <c r="G1" s="32" t="str">
        <f t="shared" si="0"/>
        <v>correcto</v>
      </c>
    </row>
    <row r="2" spans="1:8" ht="15.75" x14ac:dyDescent="0.25">
      <c r="A2" s="31" t="s">
        <v>176</v>
      </c>
      <c r="B2" s="32" t="str">
        <f>+IF(+SUM(B11:B29)=B10,"correcto","ERROR")</f>
        <v>correcto</v>
      </c>
      <c r="C2" s="32" t="str">
        <f t="shared" ref="C2:G2" si="1">+IF(+SUM(C11:C29)=C10,"correcto","ERROR")</f>
        <v>correcto</v>
      </c>
      <c r="D2" s="32" t="str">
        <f t="shared" si="1"/>
        <v>correcto</v>
      </c>
      <c r="E2" s="32" t="str">
        <f t="shared" si="1"/>
        <v>correcto</v>
      </c>
      <c r="F2" s="32" t="str">
        <f t="shared" si="1"/>
        <v>correcto</v>
      </c>
      <c r="G2" s="32" t="str">
        <f t="shared" si="1"/>
        <v>correcto</v>
      </c>
    </row>
    <row r="3" spans="1:8" ht="15.75" x14ac:dyDescent="0.25">
      <c r="A3" s="31" t="s">
        <v>177</v>
      </c>
      <c r="B3" s="32" t="str">
        <f>+IF(+SUM(B31:B132)=B30,"correcto","ERROR")</f>
        <v>correcto</v>
      </c>
      <c r="C3" s="32" t="str">
        <f t="shared" ref="C3:G3" si="2">+IF(+SUM(C31:C132)=C30,"correcto","ERROR")</f>
        <v>correcto</v>
      </c>
      <c r="D3" s="32" t="str">
        <f t="shared" si="2"/>
        <v>correcto</v>
      </c>
      <c r="E3" s="32" t="str">
        <f t="shared" si="2"/>
        <v>correcto</v>
      </c>
      <c r="F3" s="32" t="str">
        <f t="shared" si="2"/>
        <v>correcto</v>
      </c>
      <c r="G3" s="32" t="str">
        <f t="shared" si="2"/>
        <v>correcto</v>
      </c>
    </row>
    <row r="4" spans="1:8" x14ac:dyDescent="0.25">
      <c r="B4" s="33"/>
      <c r="C4" s="33"/>
      <c r="D4" s="33"/>
      <c r="E4" s="33"/>
      <c r="F4" s="33"/>
      <c r="G4" s="33"/>
    </row>
    <row r="5" spans="1:8" ht="15.75" x14ac:dyDescent="0.25">
      <c r="A5" s="37">
        <v>1976</v>
      </c>
      <c r="B5" s="33"/>
      <c r="C5" s="33"/>
      <c r="D5" s="33"/>
      <c r="E5" s="33"/>
      <c r="F5" s="33"/>
      <c r="G5" s="33"/>
    </row>
    <row r="6" spans="1:8" ht="15.75" thickBot="1" x14ac:dyDescent="0.3">
      <c r="B6" s="33"/>
      <c r="C6" s="33"/>
      <c r="D6" s="33"/>
      <c r="E6" s="33"/>
      <c r="F6" s="33"/>
      <c r="G6" s="33"/>
    </row>
    <row r="7" spans="1:8" ht="16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</row>
    <row r="8" spans="1:8" ht="15.75" thickTop="1" x14ac:dyDescent="0.25">
      <c r="B8" s="94" t="s">
        <v>170</v>
      </c>
      <c r="C8" s="94"/>
      <c r="D8" s="94"/>
      <c r="E8" s="94"/>
      <c r="F8" s="94"/>
      <c r="G8" s="94"/>
    </row>
    <row r="9" spans="1:8" ht="30" customHeight="1" x14ac:dyDescent="0.25">
      <c r="A9" s="15" t="s">
        <v>41</v>
      </c>
      <c r="B9" s="67">
        <v>7207803</v>
      </c>
      <c r="C9" s="67">
        <v>487833</v>
      </c>
      <c r="D9" s="67">
        <v>479705</v>
      </c>
      <c r="E9" s="80">
        <v>21933</v>
      </c>
      <c r="F9" s="80">
        <v>28140</v>
      </c>
      <c r="G9" s="80">
        <v>6190192</v>
      </c>
      <c r="H9" s="34" t="str">
        <f t="shared" ref="H9:H40" si="3">+IF(+SUM(C9:G9)=B9,"correcto","ERROR")</f>
        <v>correcto</v>
      </c>
    </row>
    <row r="10" spans="1:8" ht="30" customHeight="1" x14ac:dyDescent="0.25">
      <c r="A10" s="15" t="s">
        <v>42</v>
      </c>
      <c r="B10" s="67">
        <v>4048403</v>
      </c>
      <c r="C10" s="67">
        <v>15824</v>
      </c>
      <c r="D10" s="67">
        <v>5423</v>
      </c>
      <c r="E10" s="67">
        <v>233</v>
      </c>
      <c r="F10" s="67">
        <v>3298</v>
      </c>
      <c r="G10" s="67">
        <v>4023625</v>
      </c>
      <c r="H10" s="34" t="str">
        <f t="shared" si="3"/>
        <v>correcto</v>
      </c>
    </row>
    <row r="11" spans="1:8" ht="15.75" x14ac:dyDescent="0.25">
      <c r="A11" s="15" t="s">
        <v>43</v>
      </c>
      <c r="B11" s="67">
        <v>39103</v>
      </c>
      <c r="C11" s="67">
        <v>1020</v>
      </c>
      <c r="D11" s="67">
        <v>323</v>
      </c>
      <c r="E11" s="67">
        <v>0</v>
      </c>
      <c r="F11" s="67">
        <v>0</v>
      </c>
      <c r="G11" s="67">
        <v>37760</v>
      </c>
      <c r="H11" s="34" t="str">
        <f t="shared" si="3"/>
        <v>correcto</v>
      </c>
    </row>
    <row r="12" spans="1:8" ht="15.75" x14ac:dyDescent="0.25">
      <c r="A12" s="15" t="s">
        <v>44</v>
      </c>
      <c r="B12" s="67">
        <v>434421</v>
      </c>
      <c r="C12" s="67">
        <v>476</v>
      </c>
      <c r="D12" s="67">
        <v>12</v>
      </c>
      <c r="E12" s="67">
        <v>0</v>
      </c>
      <c r="F12" s="67">
        <v>0</v>
      </c>
      <c r="G12" s="67">
        <v>433933</v>
      </c>
      <c r="H12" s="34" t="str">
        <f t="shared" si="3"/>
        <v>correcto</v>
      </c>
    </row>
    <row r="13" spans="1:8" ht="15.75" x14ac:dyDescent="0.25">
      <c r="A13" s="15" t="s">
        <v>45</v>
      </c>
      <c r="B13" s="67">
        <v>162555</v>
      </c>
      <c r="C13" s="67">
        <v>1754</v>
      </c>
      <c r="D13" s="67">
        <v>438</v>
      </c>
      <c r="E13" s="67">
        <v>0</v>
      </c>
      <c r="F13" s="67">
        <v>37</v>
      </c>
      <c r="G13" s="67">
        <v>160326</v>
      </c>
      <c r="H13" s="34" t="str">
        <f t="shared" si="3"/>
        <v>correcto</v>
      </c>
    </row>
    <row r="14" spans="1:8" ht="15.75" x14ac:dyDescent="0.25">
      <c r="A14" s="15" t="s">
        <v>46</v>
      </c>
      <c r="B14" s="67">
        <v>46818</v>
      </c>
      <c r="C14" s="67">
        <v>204</v>
      </c>
      <c r="D14" s="67">
        <v>1425</v>
      </c>
      <c r="E14" s="67">
        <v>0</v>
      </c>
      <c r="F14" s="67">
        <v>0</v>
      </c>
      <c r="G14" s="67">
        <v>45189</v>
      </c>
      <c r="H14" s="34" t="str">
        <f t="shared" si="3"/>
        <v>correcto</v>
      </c>
    </row>
    <row r="15" spans="1:8" ht="15.75" x14ac:dyDescent="0.25">
      <c r="A15" s="15" t="s">
        <v>47</v>
      </c>
      <c r="B15" s="67">
        <v>66530</v>
      </c>
      <c r="C15" s="67">
        <v>4825</v>
      </c>
      <c r="D15" s="67">
        <v>422</v>
      </c>
      <c r="E15" s="67">
        <v>0</v>
      </c>
      <c r="F15" s="67">
        <v>0</v>
      </c>
      <c r="G15" s="67">
        <v>61283</v>
      </c>
      <c r="H15" s="34" t="str">
        <f t="shared" si="3"/>
        <v>correcto</v>
      </c>
    </row>
    <row r="16" spans="1:8" ht="15.75" x14ac:dyDescent="0.25">
      <c r="A16" s="15" t="s">
        <v>48</v>
      </c>
      <c r="B16" s="67">
        <v>452734</v>
      </c>
      <c r="C16" s="67">
        <v>0</v>
      </c>
      <c r="D16" s="67">
        <v>0</v>
      </c>
      <c r="E16" s="67">
        <v>0</v>
      </c>
      <c r="F16" s="67">
        <v>231</v>
      </c>
      <c r="G16" s="67">
        <v>452503</v>
      </c>
      <c r="H16" s="34" t="str">
        <f t="shared" si="3"/>
        <v>correcto</v>
      </c>
    </row>
    <row r="17" spans="1:8" ht="15.75" x14ac:dyDescent="0.25">
      <c r="A17" s="15" t="s">
        <v>49</v>
      </c>
      <c r="B17" s="67">
        <v>110482</v>
      </c>
      <c r="C17" s="67">
        <v>879</v>
      </c>
      <c r="D17" s="67">
        <v>473</v>
      </c>
      <c r="E17" s="67">
        <v>0</v>
      </c>
      <c r="F17" s="67">
        <v>183</v>
      </c>
      <c r="G17" s="67">
        <v>108947</v>
      </c>
      <c r="H17" s="34" t="str">
        <f t="shared" si="3"/>
        <v>correcto</v>
      </c>
    </row>
    <row r="18" spans="1:8" ht="15.75" x14ac:dyDescent="0.25">
      <c r="A18" s="15" t="s">
        <v>50</v>
      </c>
      <c r="B18" s="67">
        <v>422171</v>
      </c>
      <c r="C18" s="67">
        <v>0</v>
      </c>
      <c r="D18" s="67">
        <v>0</v>
      </c>
      <c r="E18" s="67">
        <v>0</v>
      </c>
      <c r="F18" s="67">
        <v>0</v>
      </c>
      <c r="G18" s="67">
        <v>422171</v>
      </c>
      <c r="H18" s="34" t="str">
        <f t="shared" si="3"/>
        <v>correcto</v>
      </c>
    </row>
    <row r="19" spans="1:8" ht="15.75" x14ac:dyDescent="0.25">
      <c r="A19" s="15" t="s">
        <v>51</v>
      </c>
      <c r="B19" s="67">
        <v>165395</v>
      </c>
      <c r="C19" s="67">
        <v>0</v>
      </c>
      <c r="D19" s="67">
        <v>117</v>
      </c>
      <c r="E19" s="67">
        <v>0</v>
      </c>
      <c r="F19" s="67">
        <v>0</v>
      </c>
      <c r="G19" s="67">
        <v>165278</v>
      </c>
      <c r="H19" s="34" t="str">
        <f t="shared" si="3"/>
        <v>correcto</v>
      </c>
    </row>
    <row r="20" spans="1:8" ht="15.75" x14ac:dyDescent="0.25">
      <c r="A20" s="15" t="s">
        <v>52</v>
      </c>
      <c r="B20" s="67">
        <v>428609</v>
      </c>
      <c r="C20" s="67">
        <v>272</v>
      </c>
      <c r="D20" s="67">
        <v>558</v>
      </c>
      <c r="E20" s="67">
        <v>0</v>
      </c>
      <c r="F20" s="67">
        <v>37</v>
      </c>
      <c r="G20" s="67">
        <v>427742</v>
      </c>
      <c r="H20" s="34" t="str">
        <f t="shared" si="3"/>
        <v>correcto</v>
      </c>
    </row>
    <row r="21" spans="1:8" ht="15.75" x14ac:dyDescent="0.25">
      <c r="A21" s="15" t="s">
        <v>53</v>
      </c>
      <c r="B21" s="67">
        <v>66173</v>
      </c>
      <c r="C21" s="67">
        <v>75</v>
      </c>
      <c r="D21" s="67">
        <v>479</v>
      </c>
      <c r="E21" s="67">
        <v>0</v>
      </c>
      <c r="F21" s="67">
        <v>3</v>
      </c>
      <c r="G21" s="67">
        <v>65616</v>
      </c>
      <c r="H21" s="34" t="str">
        <f t="shared" si="3"/>
        <v>correcto</v>
      </c>
    </row>
    <row r="22" spans="1:8" ht="15.75" x14ac:dyDescent="0.25">
      <c r="A22" s="15" t="s">
        <v>54</v>
      </c>
      <c r="B22" s="67">
        <v>37066</v>
      </c>
      <c r="C22" s="67">
        <v>537</v>
      </c>
      <c r="D22" s="67">
        <v>1088</v>
      </c>
      <c r="E22" s="67">
        <v>0</v>
      </c>
      <c r="F22" s="67">
        <v>157</v>
      </c>
      <c r="G22" s="67">
        <v>35284</v>
      </c>
      <c r="H22" s="34" t="str">
        <f t="shared" si="3"/>
        <v>correcto</v>
      </c>
    </row>
    <row r="23" spans="1:8" ht="15.75" x14ac:dyDescent="0.25">
      <c r="A23" s="15" t="s">
        <v>55</v>
      </c>
      <c r="B23" s="67">
        <v>214852</v>
      </c>
      <c r="C23" s="67">
        <v>38</v>
      </c>
      <c r="D23" s="67">
        <v>14</v>
      </c>
      <c r="E23" s="67">
        <v>0</v>
      </c>
      <c r="F23" s="67">
        <v>0</v>
      </c>
      <c r="G23" s="67">
        <v>214800</v>
      </c>
      <c r="H23" s="34" t="str">
        <f t="shared" si="3"/>
        <v>correcto</v>
      </c>
    </row>
    <row r="24" spans="1:8" ht="15.75" x14ac:dyDescent="0.25">
      <c r="A24" s="15" t="s">
        <v>56</v>
      </c>
      <c r="B24" s="67">
        <v>224227</v>
      </c>
      <c r="C24" s="67">
        <v>453</v>
      </c>
      <c r="D24" s="67">
        <v>12</v>
      </c>
      <c r="E24" s="67">
        <v>209</v>
      </c>
      <c r="F24" s="67">
        <v>87</v>
      </c>
      <c r="G24" s="67">
        <v>223466</v>
      </c>
      <c r="H24" s="34" t="str">
        <f t="shared" si="3"/>
        <v>correcto</v>
      </c>
    </row>
    <row r="25" spans="1:8" ht="15.75" x14ac:dyDescent="0.25">
      <c r="A25" s="15" t="s">
        <v>57</v>
      </c>
      <c r="B25" s="67">
        <v>108516</v>
      </c>
      <c r="C25" s="67">
        <v>487</v>
      </c>
      <c r="D25" s="67">
        <v>1</v>
      </c>
      <c r="E25" s="67">
        <v>21</v>
      </c>
      <c r="F25" s="67">
        <v>298</v>
      </c>
      <c r="G25" s="67">
        <v>107709</v>
      </c>
      <c r="H25" s="34" t="str">
        <f t="shared" si="3"/>
        <v>correcto</v>
      </c>
    </row>
    <row r="26" spans="1:8" ht="15.75" x14ac:dyDescent="0.25">
      <c r="A26" s="15" t="s">
        <v>58</v>
      </c>
      <c r="B26" s="67">
        <v>209375</v>
      </c>
      <c r="C26" s="67">
        <v>126</v>
      </c>
      <c r="D26" s="67">
        <v>21</v>
      </c>
      <c r="E26" s="67">
        <v>0</v>
      </c>
      <c r="F26" s="67">
        <v>0</v>
      </c>
      <c r="G26" s="67">
        <v>209228</v>
      </c>
      <c r="H26" s="34" t="str">
        <f t="shared" si="3"/>
        <v>correcto</v>
      </c>
    </row>
    <row r="27" spans="1:8" ht="15.75" x14ac:dyDescent="0.25">
      <c r="A27" s="15" t="s">
        <v>59</v>
      </c>
      <c r="B27" s="67">
        <v>221752</v>
      </c>
      <c r="C27" s="67">
        <v>4665</v>
      </c>
      <c r="D27" s="67">
        <v>19</v>
      </c>
      <c r="E27" s="67">
        <v>3</v>
      </c>
      <c r="F27" s="67">
        <v>2265</v>
      </c>
      <c r="G27" s="67">
        <v>214800</v>
      </c>
      <c r="H27" s="34" t="str">
        <f t="shared" si="3"/>
        <v>correcto</v>
      </c>
    </row>
    <row r="28" spans="1:8" ht="15.75" x14ac:dyDescent="0.25">
      <c r="A28" s="15" t="s">
        <v>60</v>
      </c>
      <c r="B28" s="67">
        <v>224106</v>
      </c>
      <c r="C28" s="67">
        <v>0</v>
      </c>
      <c r="D28" s="67">
        <v>21</v>
      </c>
      <c r="E28" s="67">
        <v>0</v>
      </c>
      <c r="F28" s="67">
        <v>0</v>
      </c>
      <c r="G28" s="67">
        <v>224085</v>
      </c>
      <c r="H28" s="34" t="str">
        <f t="shared" si="3"/>
        <v>correcto</v>
      </c>
    </row>
    <row r="29" spans="1:8" ht="15.75" x14ac:dyDescent="0.25">
      <c r="A29" s="15" t="s">
        <v>61</v>
      </c>
      <c r="B29" s="67">
        <v>413518</v>
      </c>
      <c r="C29" s="67">
        <v>13</v>
      </c>
      <c r="D29" s="67">
        <v>0</v>
      </c>
      <c r="E29" s="67">
        <v>0</v>
      </c>
      <c r="F29" s="67">
        <v>0</v>
      </c>
      <c r="G29" s="67">
        <v>413505</v>
      </c>
      <c r="H29" s="34" t="str">
        <f t="shared" si="3"/>
        <v>correcto</v>
      </c>
    </row>
    <row r="30" spans="1:8" ht="30" customHeight="1" x14ac:dyDescent="0.25">
      <c r="A30" s="15" t="s">
        <v>62</v>
      </c>
      <c r="B30" s="67">
        <v>3159400</v>
      </c>
      <c r="C30" s="67">
        <v>472009</v>
      </c>
      <c r="D30" s="67">
        <v>474282</v>
      </c>
      <c r="E30" s="67">
        <v>21700</v>
      </c>
      <c r="F30" s="67">
        <v>24842</v>
      </c>
      <c r="G30" s="67">
        <v>2166567</v>
      </c>
      <c r="H30" s="34" t="str">
        <f t="shared" si="3"/>
        <v>correcto</v>
      </c>
    </row>
    <row r="31" spans="1:8" ht="15.75" x14ac:dyDescent="0.25">
      <c r="A31" s="15" t="s">
        <v>63</v>
      </c>
      <c r="B31" s="67">
        <v>29157</v>
      </c>
      <c r="C31" s="67">
        <v>6649</v>
      </c>
      <c r="D31" s="67">
        <v>6072</v>
      </c>
      <c r="E31" s="67">
        <v>1</v>
      </c>
      <c r="F31" s="67">
        <v>340</v>
      </c>
      <c r="G31" s="67">
        <v>16095</v>
      </c>
      <c r="H31" s="34" t="str">
        <f t="shared" si="3"/>
        <v>correcto</v>
      </c>
    </row>
    <row r="32" spans="1:8" ht="15.75" x14ac:dyDescent="0.25">
      <c r="A32" s="15" t="s">
        <v>64</v>
      </c>
      <c r="B32" s="67">
        <v>5457</v>
      </c>
      <c r="C32" s="67">
        <v>2331</v>
      </c>
      <c r="D32" s="67">
        <v>2507</v>
      </c>
      <c r="E32" s="67">
        <v>0</v>
      </c>
      <c r="F32" s="67">
        <v>0</v>
      </c>
      <c r="G32" s="67">
        <v>619</v>
      </c>
      <c r="H32" s="34" t="str">
        <f t="shared" si="3"/>
        <v>correcto</v>
      </c>
    </row>
    <row r="33" spans="1:8" ht="15.75" x14ac:dyDescent="0.25">
      <c r="A33" s="15" t="s">
        <v>65</v>
      </c>
      <c r="B33" s="67">
        <v>10990</v>
      </c>
      <c r="C33" s="67">
        <v>1793</v>
      </c>
      <c r="D33" s="67">
        <v>8578</v>
      </c>
      <c r="E33" s="67">
        <v>0</v>
      </c>
      <c r="F33" s="67">
        <v>0</v>
      </c>
      <c r="G33" s="67">
        <v>619</v>
      </c>
      <c r="H33" s="34" t="str">
        <f t="shared" si="3"/>
        <v>correcto</v>
      </c>
    </row>
    <row r="34" spans="1:8" ht="15.75" x14ac:dyDescent="0.25">
      <c r="A34" s="15" t="s">
        <v>66</v>
      </c>
      <c r="B34" s="67">
        <v>55399</v>
      </c>
      <c r="C34" s="67">
        <v>4281</v>
      </c>
      <c r="D34" s="67">
        <v>9835</v>
      </c>
      <c r="E34" s="67">
        <v>0</v>
      </c>
      <c r="F34" s="67">
        <v>1047</v>
      </c>
      <c r="G34" s="67">
        <v>40236</v>
      </c>
      <c r="H34" s="34" t="str">
        <f t="shared" si="3"/>
        <v>correcto</v>
      </c>
    </row>
    <row r="35" spans="1:8" ht="15.75" x14ac:dyDescent="0.25">
      <c r="A35" s="15" t="s">
        <v>67</v>
      </c>
      <c r="B35" s="67">
        <v>76713</v>
      </c>
      <c r="C35" s="67">
        <v>2358</v>
      </c>
      <c r="D35" s="67">
        <v>3056</v>
      </c>
      <c r="E35" s="67">
        <v>92</v>
      </c>
      <c r="F35" s="67">
        <v>20</v>
      </c>
      <c r="G35" s="67">
        <v>71187</v>
      </c>
      <c r="H35" s="34" t="str">
        <f t="shared" si="3"/>
        <v>correcto</v>
      </c>
    </row>
    <row r="36" spans="1:8" ht="15.75" x14ac:dyDescent="0.25">
      <c r="A36" s="15" t="s">
        <v>68</v>
      </c>
      <c r="B36" s="67">
        <v>20487</v>
      </c>
      <c r="C36" s="67">
        <v>14049</v>
      </c>
      <c r="D36" s="67">
        <v>5785</v>
      </c>
      <c r="E36" s="67">
        <v>0</v>
      </c>
      <c r="F36" s="67">
        <v>34</v>
      </c>
      <c r="G36" s="67">
        <v>619</v>
      </c>
      <c r="H36" s="34" t="str">
        <f t="shared" si="3"/>
        <v>correcto</v>
      </c>
    </row>
    <row r="37" spans="1:8" ht="15.75" x14ac:dyDescent="0.25">
      <c r="A37" s="35" t="s">
        <v>69</v>
      </c>
      <c r="B37" s="67">
        <v>34705</v>
      </c>
      <c r="C37" s="67">
        <v>6378</v>
      </c>
      <c r="D37" s="67">
        <v>1812</v>
      </c>
      <c r="E37" s="67">
        <v>1</v>
      </c>
      <c r="F37" s="67">
        <v>515</v>
      </c>
      <c r="G37" s="67">
        <v>25999</v>
      </c>
      <c r="H37" s="34" t="str">
        <f t="shared" si="3"/>
        <v>correcto</v>
      </c>
    </row>
    <row r="38" spans="1:8" ht="15.75" x14ac:dyDescent="0.25">
      <c r="A38" s="35" t="s">
        <v>70</v>
      </c>
      <c r="B38" s="67">
        <v>21775</v>
      </c>
      <c r="C38" s="67">
        <v>5669</v>
      </c>
      <c r="D38" s="67">
        <v>1868</v>
      </c>
      <c r="E38" s="67">
        <v>0</v>
      </c>
      <c r="F38" s="67">
        <v>0</v>
      </c>
      <c r="G38" s="67">
        <v>14238</v>
      </c>
      <c r="H38" s="34" t="str">
        <f t="shared" si="3"/>
        <v>correcto</v>
      </c>
    </row>
    <row r="39" spans="1:8" ht="15.75" x14ac:dyDescent="0.25">
      <c r="A39" s="35" t="s">
        <v>71</v>
      </c>
      <c r="B39" s="67">
        <v>24942</v>
      </c>
      <c r="C39" s="67">
        <v>615</v>
      </c>
      <c r="D39" s="67">
        <v>185</v>
      </c>
      <c r="E39" s="67">
        <v>0</v>
      </c>
      <c r="F39" s="67">
        <v>0</v>
      </c>
      <c r="G39" s="67">
        <v>24142</v>
      </c>
      <c r="H39" s="34" t="str">
        <f>+IF(+SUM(C39:G39)=B39,"correcto","ERROR")</f>
        <v>correcto</v>
      </c>
    </row>
    <row r="40" spans="1:8" ht="15.75" x14ac:dyDescent="0.25">
      <c r="A40" s="35" t="s">
        <v>72</v>
      </c>
      <c r="B40" s="67">
        <v>16471</v>
      </c>
      <c r="C40" s="67">
        <v>8482</v>
      </c>
      <c r="D40" s="67">
        <v>7370</v>
      </c>
      <c r="E40" s="67">
        <v>0</v>
      </c>
      <c r="F40" s="67">
        <v>0</v>
      </c>
      <c r="G40" s="67">
        <v>619</v>
      </c>
      <c r="H40" s="34" t="str">
        <f t="shared" si="3"/>
        <v>correcto</v>
      </c>
    </row>
    <row r="41" spans="1:8" ht="15.75" x14ac:dyDescent="0.25">
      <c r="A41" s="35" t="s">
        <v>73</v>
      </c>
      <c r="B41" s="67">
        <v>12873</v>
      </c>
      <c r="C41" s="67">
        <v>4157</v>
      </c>
      <c r="D41" s="67">
        <v>4383</v>
      </c>
      <c r="E41" s="67">
        <v>0</v>
      </c>
      <c r="F41" s="67">
        <v>0</v>
      </c>
      <c r="G41" s="67">
        <v>4333</v>
      </c>
      <c r="H41" s="34" t="str">
        <f t="shared" ref="H41:H72" si="4">+IF(+SUM(C41:G41)=B41,"correcto","ERROR")</f>
        <v>correcto</v>
      </c>
    </row>
    <row r="42" spans="1:8" ht="15.75" x14ac:dyDescent="0.25">
      <c r="A42" s="35" t="s">
        <v>74</v>
      </c>
      <c r="B42" s="67">
        <v>14232</v>
      </c>
      <c r="C42" s="67">
        <v>64</v>
      </c>
      <c r="D42" s="67">
        <v>3026</v>
      </c>
      <c r="E42" s="67">
        <v>0</v>
      </c>
      <c r="F42" s="67">
        <v>0</v>
      </c>
      <c r="G42" s="67">
        <v>11142</v>
      </c>
      <c r="H42" s="34" t="str">
        <f>+IF(+SUM(C42:G42)=B42,"correcto","ERROR")</f>
        <v>correcto</v>
      </c>
    </row>
    <row r="43" spans="1:8" ht="15.75" x14ac:dyDescent="0.25">
      <c r="A43" s="35" t="s">
        <v>75</v>
      </c>
      <c r="B43" s="67">
        <v>279089</v>
      </c>
      <c r="C43" s="67">
        <v>695</v>
      </c>
      <c r="D43" s="67">
        <v>878</v>
      </c>
      <c r="E43" s="67">
        <v>1</v>
      </c>
      <c r="F43" s="67">
        <v>194</v>
      </c>
      <c r="G43" s="67">
        <v>277321</v>
      </c>
      <c r="H43" s="34" t="str">
        <f t="shared" si="4"/>
        <v>correcto</v>
      </c>
    </row>
    <row r="44" spans="1:8" ht="15.75" x14ac:dyDescent="0.25">
      <c r="A44" s="35" t="s">
        <v>76</v>
      </c>
      <c r="B44" s="67">
        <v>16148</v>
      </c>
      <c r="C44" s="67">
        <v>281</v>
      </c>
      <c r="D44" s="67">
        <v>5344</v>
      </c>
      <c r="E44" s="67">
        <v>0</v>
      </c>
      <c r="F44" s="67">
        <v>0</v>
      </c>
      <c r="G44" s="67">
        <v>10523</v>
      </c>
      <c r="H44" s="34" t="str">
        <f t="shared" si="4"/>
        <v>correcto</v>
      </c>
    </row>
    <row r="45" spans="1:8" ht="15.75" x14ac:dyDescent="0.25">
      <c r="A45" s="35" t="s">
        <v>77</v>
      </c>
      <c r="B45" s="67">
        <v>5608</v>
      </c>
      <c r="C45" s="67">
        <v>3200</v>
      </c>
      <c r="D45" s="67">
        <v>1789</v>
      </c>
      <c r="E45" s="67">
        <v>0</v>
      </c>
      <c r="F45" s="67">
        <v>0</v>
      </c>
      <c r="G45" s="67">
        <v>619</v>
      </c>
      <c r="H45" s="34" t="str">
        <f t="shared" si="4"/>
        <v>correcto</v>
      </c>
    </row>
    <row r="46" spans="1:8" ht="15.75" x14ac:dyDescent="0.25">
      <c r="A46" s="35" t="s">
        <v>78</v>
      </c>
      <c r="B46" s="67">
        <v>14573</v>
      </c>
      <c r="C46" s="67">
        <v>5321</v>
      </c>
      <c r="D46" s="67">
        <v>6157</v>
      </c>
      <c r="E46" s="67">
        <v>0</v>
      </c>
      <c r="F46" s="67">
        <v>0</v>
      </c>
      <c r="G46" s="67">
        <v>3095</v>
      </c>
      <c r="H46" s="34" t="str">
        <f t="shared" si="4"/>
        <v>correcto</v>
      </c>
    </row>
    <row r="47" spans="1:8" ht="15.75" x14ac:dyDescent="0.25">
      <c r="A47" s="35" t="s">
        <v>79</v>
      </c>
      <c r="B47" s="67">
        <v>13682</v>
      </c>
      <c r="C47" s="67">
        <v>5070</v>
      </c>
      <c r="D47" s="67">
        <v>7374</v>
      </c>
      <c r="E47" s="67">
        <v>0</v>
      </c>
      <c r="F47" s="67">
        <v>0</v>
      </c>
      <c r="G47" s="67">
        <v>1238</v>
      </c>
      <c r="H47" s="34" t="str">
        <f t="shared" si="4"/>
        <v>correcto</v>
      </c>
    </row>
    <row r="48" spans="1:8" ht="15.75" x14ac:dyDescent="0.25">
      <c r="A48" s="35" t="s">
        <v>80</v>
      </c>
      <c r="B48" s="67">
        <v>7286</v>
      </c>
      <c r="C48" s="67">
        <v>3155</v>
      </c>
      <c r="D48" s="67">
        <v>3512</v>
      </c>
      <c r="E48" s="67">
        <v>0</v>
      </c>
      <c r="F48" s="67">
        <v>0</v>
      </c>
      <c r="G48" s="67">
        <v>619</v>
      </c>
      <c r="H48" s="34" t="str">
        <f t="shared" si="4"/>
        <v>correcto</v>
      </c>
    </row>
    <row r="49" spans="1:8" ht="15.75" x14ac:dyDescent="0.25">
      <c r="A49" s="35" t="s">
        <v>81</v>
      </c>
      <c r="B49" s="67">
        <v>4079</v>
      </c>
      <c r="C49" s="67">
        <v>742</v>
      </c>
      <c r="D49" s="67">
        <v>2660</v>
      </c>
      <c r="E49" s="67">
        <v>2</v>
      </c>
      <c r="F49" s="67">
        <v>56</v>
      </c>
      <c r="G49" s="67">
        <v>619</v>
      </c>
      <c r="H49" s="34" t="str">
        <f t="shared" si="4"/>
        <v>correcto</v>
      </c>
    </row>
    <row r="50" spans="1:8" ht="15.75" x14ac:dyDescent="0.25">
      <c r="A50" s="35" t="s">
        <v>82</v>
      </c>
      <c r="B50" s="67">
        <v>11781</v>
      </c>
      <c r="C50" s="67">
        <v>4253</v>
      </c>
      <c r="D50" s="67">
        <v>1957</v>
      </c>
      <c r="E50" s="67">
        <v>0</v>
      </c>
      <c r="F50" s="67">
        <v>0</v>
      </c>
      <c r="G50" s="67">
        <v>5571</v>
      </c>
      <c r="H50" s="34" t="str">
        <f>+IF(+SUM(C50:G50)=B50,"correcto","ERROR")</f>
        <v>correcto</v>
      </c>
    </row>
    <row r="51" spans="1:8" ht="15.75" x14ac:dyDescent="0.25">
      <c r="A51" s="35" t="s">
        <v>83</v>
      </c>
      <c r="B51" s="67">
        <v>14312</v>
      </c>
      <c r="C51" s="67">
        <v>7814</v>
      </c>
      <c r="D51" s="67">
        <v>5876</v>
      </c>
      <c r="E51" s="67">
        <v>0</v>
      </c>
      <c r="F51" s="67">
        <v>3</v>
      </c>
      <c r="G51" s="67">
        <v>619</v>
      </c>
      <c r="H51" s="34" t="str">
        <f t="shared" si="4"/>
        <v>correcto</v>
      </c>
    </row>
    <row r="52" spans="1:8" ht="15.75" x14ac:dyDescent="0.25">
      <c r="A52" s="35" t="s">
        <v>84</v>
      </c>
      <c r="B52" s="67">
        <v>14843</v>
      </c>
      <c r="C52" s="67">
        <v>4734</v>
      </c>
      <c r="D52" s="67">
        <v>9366</v>
      </c>
      <c r="E52" s="67">
        <v>0</v>
      </c>
      <c r="F52" s="67">
        <v>124</v>
      </c>
      <c r="G52" s="67">
        <v>619</v>
      </c>
      <c r="H52" s="34" t="str">
        <f t="shared" si="4"/>
        <v>correcto</v>
      </c>
    </row>
    <row r="53" spans="1:8" ht="15.75" x14ac:dyDescent="0.25">
      <c r="A53" s="35" t="s">
        <v>85</v>
      </c>
      <c r="B53" s="67">
        <v>3746</v>
      </c>
      <c r="C53" s="67">
        <v>2094</v>
      </c>
      <c r="D53" s="67">
        <v>1033</v>
      </c>
      <c r="E53" s="67">
        <v>0</v>
      </c>
      <c r="F53" s="67">
        <v>0</v>
      </c>
      <c r="G53" s="67">
        <v>619</v>
      </c>
      <c r="H53" s="34" t="str">
        <f t="shared" si="4"/>
        <v>correcto</v>
      </c>
    </row>
    <row r="54" spans="1:8" ht="15.75" x14ac:dyDescent="0.25">
      <c r="A54" s="35" t="s">
        <v>86</v>
      </c>
      <c r="B54" s="67">
        <v>18804</v>
      </c>
      <c r="C54" s="67">
        <v>7464</v>
      </c>
      <c r="D54" s="67">
        <v>8836</v>
      </c>
      <c r="E54" s="67">
        <v>0</v>
      </c>
      <c r="F54" s="67">
        <v>28</v>
      </c>
      <c r="G54" s="67">
        <v>2476</v>
      </c>
      <c r="H54" s="34" t="str">
        <f t="shared" si="4"/>
        <v>correcto</v>
      </c>
    </row>
    <row r="55" spans="1:8" ht="15.75" x14ac:dyDescent="0.25">
      <c r="A55" s="35" t="s">
        <v>87</v>
      </c>
      <c r="B55" s="67">
        <v>33357</v>
      </c>
      <c r="C55" s="67">
        <v>6620</v>
      </c>
      <c r="D55" s="67">
        <v>7547</v>
      </c>
      <c r="E55" s="67">
        <v>0</v>
      </c>
      <c r="F55" s="67">
        <v>0</v>
      </c>
      <c r="G55" s="67">
        <v>19190</v>
      </c>
      <c r="H55" s="34" t="str">
        <f t="shared" si="4"/>
        <v>correcto</v>
      </c>
    </row>
    <row r="56" spans="1:8" ht="15.75" x14ac:dyDescent="0.25">
      <c r="A56" s="35" t="s">
        <v>88</v>
      </c>
      <c r="B56" s="67">
        <v>21626</v>
      </c>
      <c r="C56" s="67">
        <v>1407</v>
      </c>
      <c r="D56" s="67">
        <v>6982</v>
      </c>
      <c r="E56" s="67">
        <v>4</v>
      </c>
      <c r="F56" s="67">
        <v>853</v>
      </c>
      <c r="G56" s="67">
        <v>12380</v>
      </c>
      <c r="H56" s="34" t="str">
        <f t="shared" si="4"/>
        <v>correcto</v>
      </c>
    </row>
    <row r="57" spans="1:8" ht="15.75" x14ac:dyDescent="0.25">
      <c r="A57" s="35" t="s">
        <v>89</v>
      </c>
      <c r="B57" s="67">
        <v>31430</v>
      </c>
      <c r="C57" s="67">
        <v>5071</v>
      </c>
      <c r="D57" s="67">
        <v>6550</v>
      </c>
      <c r="E57" s="67">
        <v>0</v>
      </c>
      <c r="F57" s="67">
        <v>0</v>
      </c>
      <c r="G57" s="67">
        <v>19809</v>
      </c>
      <c r="H57" s="34" t="str">
        <f t="shared" si="4"/>
        <v>correcto</v>
      </c>
    </row>
    <row r="58" spans="1:8" ht="15.75" x14ac:dyDescent="0.25">
      <c r="A58" s="35" t="s">
        <v>90</v>
      </c>
      <c r="B58" s="67">
        <v>12165</v>
      </c>
      <c r="C58" s="67">
        <v>6852</v>
      </c>
      <c r="D58" s="67">
        <v>4692</v>
      </c>
      <c r="E58" s="67">
        <v>2</v>
      </c>
      <c r="F58" s="67">
        <v>0</v>
      </c>
      <c r="G58" s="67">
        <v>619</v>
      </c>
      <c r="H58" s="34" t="str">
        <f t="shared" si="4"/>
        <v>correcto</v>
      </c>
    </row>
    <row r="59" spans="1:8" ht="15.75" x14ac:dyDescent="0.25">
      <c r="A59" s="35" t="s">
        <v>91</v>
      </c>
      <c r="B59" s="67">
        <v>4173</v>
      </c>
      <c r="C59" s="67">
        <v>1029</v>
      </c>
      <c r="D59" s="67">
        <v>2525</v>
      </c>
      <c r="E59" s="67">
        <v>0</v>
      </c>
      <c r="F59" s="67">
        <v>0</v>
      </c>
      <c r="G59" s="67">
        <v>619</v>
      </c>
      <c r="H59" s="34" t="str">
        <f t="shared" si="4"/>
        <v>correcto</v>
      </c>
    </row>
    <row r="60" spans="1:8" ht="15.75" x14ac:dyDescent="0.25">
      <c r="A60" s="35" t="s">
        <v>92</v>
      </c>
      <c r="B60" s="67">
        <v>539617</v>
      </c>
      <c r="C60" s="67">
        <v>53</v>
      </c>
      <c r="D60" s="67">
        <v>17</v>
      </c>
      <c r="E60" s="67">
        <v>7</v>
      </c>
      <c r="F60" s="67">
        <v>374</v>
      </c>
      <c r="G60" s="67">
        <v>539166</v>
      </c>
      <c r="H60" s="34" t="str">
        <f t="shared" si="4"/>
        <v>correcto</v>
      </c>
    </row>
    <row r="61" spans="1:8" ht="15.75" x14ac:dyDescent="0.25">
      <c r="A61" s="35" t="s">
        <v>93</v>
      </c>
      <c r="B61" s="67">
        <v>36239</v>
      </c>
      <c r="C61" s="67">
        <v>2046</v>
      </c>
      <c r="D61" s="67">
        <v>766</v>
      </c>
      <c r="E61" s="67">
        <v>0</v>
      </c>
      <c r="F61" s="67">
        <v>0</v>
      </c>
      <c r="G61" s="67">
        <v>33427</v>
      </c>
      <c r="H61" s="34" t="str">
        <f t="shared" si="4"/>
        <v>correcto</v>
      </c>
    </row>
    <row r="62" spans="1:8" ht="15.75" x14ac:dyDescent="0.25">
      <c r="A62" s="35" t="s">
        <v>94</v>
      </c>
      <c r="B62" s="67">
        <v>18178</v>
      </c>
      <c r="C62" s="67">
        <v>2217</v>
      </c>
      <c r="D62" s="67">
        <v>4200</v>
      </c>
      <c r="E62" s="67">
        <v>0</v>
      </c>
      <c r="F62" s="67">
        <v>0</v>
      </c>
      <c r="G62" s="67">
        <v>11761</v>
      </c>
      <c r="H62" s="34" t="str">
        <f t="shared" si="4"/>
        <v>correcto</v>
      </c>
    </row>
    <row r="63" spans="1:8" ht="15.75" x14ac:dyDescent="0.25">
      <c r="A63" s="35" t="s">
        <v>95</v>
      </c>
      <c r="B63" s="67">
        <v>9863</v>
      </c>
      <c r="C63" s="67">
        <v>6517</v>
      </c>
      <c r="D63" s="67">
        <v>2108</v>
      </c>
      <c r="E63" s="67">
        <v>0</v>
      </c>
      <c r="F63" s="67">
        <v>0</v>
      </c>
      <c r="G63" s="67">
        <v>1238</v>
      </c>
      <c r="H63" s="34" t="str">
        <f t="shared" si="4"/>
        <v>correcto</v>
      </c>
    </row>
    <row r="64" spans="1:8" ht="15.75" x14ac:dyDescent="0.25">
      <c r="A64" s="35" t="s">
        <v>96</v>
      </c>
      <c r="B64" s="67">
        <v>7739</v>
      </c>
      <c r="C64" s="67">
        <v>2598</v>
      </c>
      <c r="D64" s="67">
        <v>4522</v>
      </c>
      <c r="E64" s="67">
        <v>0</v>
      </c>
      <c r="F64" s="67">
        <v>0</v>
      </c>
      <c r="G64" s="67">
        <v>619</v>
      </c>
      <c r="H64" s="34" t="str">
        <f t="shared" si="4"/>
        <v>correcto</v>
      </c>
    </row>
    <row r="65" spans="1:8" ht="15.75" x14ac:dyDescent="0.25">
      <c r="A65" s="35" t="s">
        <v>97</v>
      </c>
      <c r="B65" s="67">
        <v>9717</v>
      </c>
      <c r="C65" s="67">
        <v>6436</v>
      </c>
      <c r="D65" s="67">
        <v>2662</v>
      </c>
      <c r="E65" s="67">
        <v>0</v>
      </c>
      <c r="F65" s="67">
        <v>0</v>
      </c>
      <c r="G65" s="67">
        <v>619</v>
      </c>
      <c r="H65" s="34" t="str">
        <f t="shared" si="4"/>
        <v>correcto</v>
      </c>
    </row>
    <row r="66" spans="1:8" ht="15.75" x14ac:dyDescent="0.25">
      <c r="A66" s="35" t="s">
        <v>98</v>
      </c>
      <c r="B66" s="67">
        <v>5752</v>
      </c>
      <c r="C66" s="67">
        <v>2495</v>
      </c>
      <c r="D66" s="67">
        <v>2638</v>
      </c>
      <c r="E66" s="67">
        <v>0</v>
      </c>
      <c r="F66" s="67">
        <v>0</v>
      </c>
      <c r="G66" s="67">
        <v>619</v>
      </c>
      <c r="H66" s="34" t="str">
        <f t="shared" si="4"/>
        <v>correcto</v>
      </c>
    </row>
    <row r="67" spans="1:8" ht="15.75" x14ac:dyDescent="0.25">
      <c r="A67" s="35" t="s">
        <v>99</v>
      </c>
      <c r="B67" s="67">
        <v>4336</v>
      </c>
      <c r="C67" s="67">
        <v>650</v>
      </c>
      <c r="D67" s="67">
        <v>3067</v>
      </c>
      <c r="E67" s="67">
        <v>0</v>
      </c>
      <c r="F67" s="67">
        <v>0</v>
      </c>
      <c r="G67" s="67">
        <v>619</v>
      </c>
      <c r="H67" s="34" t="str">
        <f t="shared" si="4"/>
        <v>correcto</v>
      </c>
    </row>
    <row r="68" spans="1:8" ht="15.75" x14ac:dyDescent="0.25">
      <c r="A68" s="35" t="s">
        <v>100</v>
      </c>
      <c r="B68" s="67">
        <v>11229</v>
      </c>
      <c r="C68" s="67">
        <v>3689</v>
      </c>
      <c r="D68" s="67">
        <v>6921</v>
      </c>
      <c r="E68" s="67">
        <v>0</v>
      </c>
      <c r="F68" s="67">
        <v>0</v>
      </c>
      <c r="G68" s="67">
        <v>619</v>
      </c>
      <c r="H68" s="34" t="str">
        <f t="shared" si="4"/>
        <v>correcto</v>
      </c>
    </row>
    <row r="69" spans="1:8" ht="15.75" x14ac:dyDescent="0.25">
      <c r="A69" s="35" t="s">
        <v>101</v>
      </c>
      <c r="B69" s="67">
        <v>3443</v>
      </c>
      <c r="C69" s="67">
        <v>387</v>
      </c>
      <c r="D69" s="67">
        <v>2437</v>
      </c>
      <c r="E69" s="67">
        <v>0</v>
      </c>
      <c r="F69" s="67">
        <v>0</v>
      </c>
      <c r="G69" s="67">
        <v>619</v>
      </c>
      <c r="H69" s="34" t="str">
        <f t="shared" si="4"/>
        <v>correcto</v>
      </c>
    </row>
    <row r="70" spans="1:8" ht="15.75" x14ac:dyDescent="0.25">
      <c r="A70" s="35" t="s">
        <v>102</v>
      </c>
      <c r="B70" s="67">
        <v>3328</v>
      </c>
      <c r="C70" s="67">
        <v>49</v>
      </c>
      <c r="D70" s="67">
        <v>2658</v>
      </c>
      <c r="E70" s="67">
        <v>2</v>
      </c>
      <c r="F70" s="67">
        <v>0</v>
      </c>
      <c r="G70" s="67">
        <v>619</v>
      </c>
      <c r="H70" s="34" t="str">
        <f t="shared" si="4"/>
        <v>correcto</v>
      </c>
    </row>
    <row r="71" spans="1:8" ht="15.75" x14ac:dyDescent="0.25">
      <c r="A71" s="35" t="s">
        <v>103</v>
      </c>
      <c r="B71" s="67">
        <v>5284</v>
      </c>
      <c r="C71" s="67">
        <v>877</v>
      </c>
      <c r="D71" s="67">
        <v>3785</v>
      </c>
      <c r="E71" s="67">
        <v>0</v>
      </c>
      <c r="F71" s="67">
        <v>3</v>
      </c>
      <c r="G71" s="67">
        <v>619</v>
      </c>
      <c r="H71" s="34" t="str">
        <f t="shared" si="4"/>
        <v>correcto</v>
      </c>
    </row>
    <row r="72" spans="1:8" ht="15.75" x14ac:dyDescent="0.25">
      <c r="A72" s="35" t="s">
        <v>104</v>
      </c>
      <c r="B72" s="67">
        <v>4790</v>
      </c>
      <c r="C72" s="67">
        <v>627</v>
      </c>
      <c r="D72" s="67">
        <v>2925</v>
      </c>
      <c r="E72" s="67">
        <v>0</v>
      </c>
      <c r="F72" s="67">
        <v>0</v>
      </c>
      <c r="G72" s="67">
        <v>1238</v>
      </c>
      <c r="H72" s="34" t="str">
        <f t="shared" si="4"/>
        <v>correcto</v>
      </c>
    </row>
    <row r="73" spans="1:8" ht="15.75" x14ac:dyDescent="0.25">
      <c r="A73" s="35" t="s">
        <v>105</v>
      </c>
      <c r="B73" s="67">
        <v>18202</v>
      </c>
      <c r="C73" s="67">
        <v>5569</v>
      </c>
      <c r="D73" s="67">
        <v>10157</v>
      </c>
      <c r="E73" s="67">
        <v>0</v>
      </c>
      <c r="F73" s="67">
        <v>0</v>
      </c>
      <c r="G73" s="67">
        <v>2476</v>
      </c>
      <c r="H73" s="34" t="str">
        <f t="shared" ref="H73:H104" si="5">+IF(+SUM(C73:G73)=B73,"correcto","ERROR")</f>
        <v>correcto</v>
      </c>
    </row>
    <row r="74" spans="1:8" ht="15.75" x14ac:dyDescent="0.25">
      <c r="A74" s="35" t="s">
        <v>106</v>
      </c>
      <c r="B74" s="67">
        <v>108468</v>
      </c>
      <c r="C74" s="67">
        <v>6392</v>
      </c>
      <c r="D74" s="67">
        <v>3150</v>
      </c>
      <c r="E74" s="67">
        <v>20394</v>
      </c>
      <c r="F74" s="67">
        <v>1154</v>
      </c>
      <c r="G74" s="67">
        <v>77378</v>
      </c>
      <c r="H74" s="34" t="str">
        <f t="shared" si="5"/>
        <v>correcto</v>
      </c>
    </row>
    <row r="75" spans="1:8" ht="15.75" x14ac:dyDescent="0.25">
      <c r="A75" s="35" t="s">
        <v>107</v>
      </c>
      <c r="B75" s="67">
        <v>31567</v>
      </c>
      <c r="C75" s="67">
        <v>191</v>
      </c>
      <c r="D75" s="67">
        <v>1663</v>
      </c>
      <c r="E75" s="67">
        <v>0</v>
      </c>
      <c r="F75" s="67">
        <v>0</v>
      </c>
      <c r="G75" s="67">
        <v>29713</v>
      </c>
      <c r="H75" s="34" t="str">
        <f t="shared" si="5"/>
        <v>correcto</v>
      </c>
    </row>
    <row r="76" spans="1:8" ht="15.75" x14ac:dyDescent="0.25">
      <c r="A76" s="35" t="s">
        <v>108</v>
      </c>
      <c r="B76" s="67">
        <v>9245</v>
      </c>
      <c r="C76" s="67">
        <v>4257</v>
      </c>
      <c r="D76" s="67">
        <v>4369</v>
      </c>
      <c r="E76" s="67">
        <v>0</v>
      </c>
      <c r="F76" s="67">
        <v>0</v>
      </c>
      <c r="G76" s="67">
        <v>619</v>
      </c>
      <c r="H76" s="34" t="str">
        <f t="shared" si="5"/>
        <v>correcto</v>
      </c>
    </row>
    <row r="77" spans="1:8" ht="15.75" x14ac:dyDescent="0.25">
      <c r="A77" s="35" t="s">
        <v>109</v>
      </c>
      <c r="B77" s="67">
        <v>28104</v>
      </c>
      <c r="C77" s="67">
        <v>11612</v>
      </c>
      <c r="D77" s="67">
        <v>14016</v>
      </c>
      <c r="E77" s="67">
        <v>0</v>
      </c>
      <c r="F77" s="67">
        <v>0</v>
      </c>
      <c r="G77" s="67">
        <v>2476</v>
      </c>
      <c r="H77" s="34" t="str">
        <f t="shared" si="5"/>
        <v>correcto</v>
      </c>
    </row>
    <row r="78" spans="1:8" ht="15.75" x14ac:dyDescent="0.25">
      <c r="A78" s="35" t="s">
        <v>110</v>
      </c>
      <c r="B78" s="67">
        <v>9611</v>
      </c>
      <c r="C78" s="67">
        <v>4399</v>
      </c>
      <c r="D78" s="67">
        <v>4593</v>
      </c>
      <c r="E78" s="67">
        <v>0</v>
      </c>
      <c r="F78" s="67">
        <v>0</v>
      </c>
      <c r="G78" s="67">
        <v>619</v>
      </c>
      <c r="H78" s="34" t="str">
        <f t="shared" si="5"/>
        <v>correcto</v>
      </c>
    </row>
    <row r="79" spans="1:8" ht="15.75" x14ac:dyDescent="0.25">
      <c r="A79" s="35" t="s">
        <v>111</v>
      </c>
      <c r="B79" s="67">
        <v>11783</v>
      </c>
      <c r="C79" s="67">
        <v>5106</v>
      </c>
      <c r="D79" s="67">
        <v>6051</v>
      </c>
      <c r="E79" s="67">
        <v>7</v>
      </c>
      <c r="F79" s="67">
        <v>0</v>
      </c>
      <c r="G79" s="67">
        <v>619</v>
      </c>
      <c r="H79" s="34" t="str">
        <f t="shared" si="5"/>
        <v>correcto</v>
      </c>
    </row>
    <row r="80" spans="1:8" ht="15.75" x14ac:dyDescent="0.25">
      <c r="A80" s="35" t="s">
        <v>112</v>
      </c>
      <c r="B80" s="67">
        <v>6332</v>
      </c>
      <c r="C80" s="67">
        <v>3460</v>
      </c>
      <c r="D80" s="67">
        <v>2253</v>
      </c>
      <c r="E80" s="67">
        <v>0</v>
      </c>
      <c r="F80" s="67">
        <v>0</v>
      </c>
      <c r="G80" s="67">
        <v>619</v>
      </c>
      <c r="H80" s="34" t="str">
        <f t="shared" si="5"/>
        <v>correcto</v>
      </c>
    </row>
    <row r="81" spans="1:8" ht="15.75" x14ac:dyDescent="0.25">
      <c r="A81" s="35" t="s">
        <v>113</v>
      </c>
      <c r="B81" s="67">
        <v>29523</v>
      </c>
      <c r="C81" s="67">
        <v>3206</v>
      </c>
      <c r="D81" s="67">
        <v>6893</v>
      </c>
      <c r="E81" s="67">
        <v>0</v>
      </c>
      <c r="F81" s="67">
        <v>2091</v>
      </c>
      <c r="G81" s="67">
        <v>17333</v>
      </c>
      <c r="H81" s="34" t="str">
        <f t="shared" si="5"/>
        <v>correcto</v>
      </c>
    </row>
    <row r="82" spans="1:8" ht="15.75" x14ac:dyDescent="0.25">
      <c r="A82" s="35" t="s">
        <v>114</v>
      </c>
      <c r="B82" s="67">
        <v>25310</v>
      </c>
      <c r="C82" s="67">
        <v>7318</v>
      </c>
      <c r="D82" s="67">
        <v>4993</v>
      </c>
      <c r="E82" s="67">
        <v>0</v>
      </c>
      <c r="F82" s="67">
        <v>0</v>
      </c>
      <c r="G82" s="67">
        <v>12999</v>
      </c>
      <c r="H82" s="34" t="str">
        <f t="shared" si="5"/>
        <v>correcto</v>
      </c>
    </row>
    <row r="83" spans="1:8" ht="15.75" x14ac:dyDescent="0.25">
      <c r="A83" s="35" t="s">
        <v>115</v>
      </c>
      <c r="B83" s="67">
        <v>147626</v>
      </c>
      <c r="C83" s="67">
        <v>18822</v>
      </c>
      <c r="D83" s="67">
        <v>1846</v>
      </c>
      <c r="E83" s="67">
        <v>0</v>
      </c>
      <c r="F83" s="67">
        <v>59</v>
      </c>
      <c r="G83" s="67">
        <v>126899</v>
      </c>
      <c r="H83" s="34" t="str">
        <f t="shared" si="5"/>
        <v>correcto</v>
      </c>
    </row>
    <row r="84" spans="1:8" ht="15.75" x14ac:dyDescent="0.25">
      <c r="A84" s="35" t="s">
        <v>116</v>
      </c>
      <c r="B84" s="67">
        <v>6878</v>
      </c>
      <c r="C84" s="67">
        <v>1412</v>
      </c>
      <c r="D84" s="67">
        <v>4847</v>
      </c>
      <c r="E84" s="67">
        <v>0</v>
      </c>
      <c r="F84" s="67">
        <v>0</v>
      </c>
      <c r="G84" s="67">
        <v>619</v>
      </c>
      <c r="H84" s="34" t="str">
        <f t="shared" si="5"/>
        <v>correcto</v>
      </c>
    </row>
    <row r="85" spans="1:8" ht="15.75" x14ac:dyDescent="0.25">
      <c r="A85" s="35" t="s">
        <v>117</v>
      </c>
      <c r="B85" s="67">
        <v>7507</v>
      </c>
      <c r="C85" s="67">
        <v>2477</v>
      </c>
      <c r="D85" s="67">
        <v>4411</v>
      </c>
      <c r="E85" s="67">
        <v>0</v>
      </c>
      <c r="F85" s="67">
        <v>0</v>
      </c>
      <c r="G85" s="67">
        <v>619</v>
      </c>
      <c r="H85" s="34" t="str">
        <f t="shared" si="5"/>
        <v>correcto</v>
      </c>
    </row>
    <row r="86" spans="1:8" ht="15.75" x14ac:dyDescent="0.25">
      <c r="A86" s="35" t="s">
        <v>118</v>
      </c>
      <c r="B86" s="67">
        <v>9377</v>
      </c>
      <c r="C86" s="67">
        <v>3153</v>
      </c>
      <c r="D86" s="67">
        <v>5605</v>
      </c>
      <c r="E86" s="67">
        <v>0</v>
      </c>
      <c r="F86" s="67">
        <v>0</v>
      </c>
      <c r="G86" s="67">
        <v>619</v>
      </c>
      <c r="H86" s="34" t="str">
        <f t="shared" si="5"/>
        <v>correcto</v>
      </c>
    </row>
    <row r="87" spans="1:8" ht="15.75" x14ac:dyDescent="0.25">
      <c r="A87" s="35" t="s">
        <v>119</v>
      </c>
      <c r="B87" s="67">
        <v>24075</v>
      </c>
      <c r="C87" s="67">
        <v>8283</v>
      </c>
      <c r="D87" s="67">
        <v>11459</v>
      </c>
      <c r="E87" s="67">
        <v>0</v>
      </c>
      <c r="F87" s="67">
        <v>0</v>
      </c>
      <c r="G87" s="67">
        <v>4333</v>
      </c>
      <c r="H87" s="34" t="str">
        <f t="shared" si="5"/>
        <v>correcto</v>
      </c>
    </row>
    <row r="88" spans="1:8" ht="15.75" x14ac:dyDescent="0.25">
      <c r="A88" s="35" t="s">
        <v>120</v>
      </c>
      <c r="B88" s="67">
        <v>19767</v>
      </c>
      <c r="C88" s="67">
        <v>9012</v>
      </c>
      <c r="D88" s="67">
        <v>6271</v>
      </c>
      <c r="E88" s="67">
        <v>1164</v>
      </c>
      <c r="F88" s="67">
        <v>225</v>
      </c>
      <c r="G88" s="67">
        <v>3095</v>
      </c>
      <c r="H88" s="34" t="str">
        <f t="shared" si="5"/>
        <v>correcto</v>
      </c>
    </row>
    <row r="89" spans="1:8" ht="15.75" x14ac:dyDescent="0.25">
      <c r="A89" s="35" t="s">
        <v>121</v>
      </c>
      <c r="B89" s="67">
        <v>14718</v>
      </c>
      <c r="C89" s="67">
        <v>1488</v>
      </c>
      <c r="D89" s="67">
        <v>5802</v>
      </c>
      <c r="E89" s="67">
        <v>0</v>
      </c>
      <c r="F89" s="67">
        <v>0</v>
      </c>
      <c r="G89" s="67">
        <v>7428</v>
      </c>
      <c r="H89" s="34" t="str">
        <f t="shared" si="5"/>
        <v>correcto</v>
      </c>
    </row>
    <row r="90" spans="1:8" ht="15.75" x14ac:dyDescent="0.25">
      <c r="A90" s="35" t="s">
        <v>122</v>
      </c>
      <c r="B90" s="67">
        <v>46169</v>
      </c>
      <c r="C90" s="67">
        <v>1722</v>
      </c>
      <c r="D90" s="67">
        <v>3592</v>
      </c>
      <c r="E90" s="67">
        <v>0</v>
      </c>
      <c r="F90" s="67">
        <v>0</v>
      </c>
      <c r="G90" s="67">
        <v>40855</v>
      </c>
      <c r="H90" s="34" t="str">
        <f t="shared" si="5"/>
        <v>correcto</v>
      </c>
    </row>
    <row r="91" spans="1:8" ht="15.75" x14ac:dyDescent="0.25">
      <c r="A91" s="35" t="s">
        <v>123</v>
      </c>
      <c r="B91" s="67">
        <v>20762</v>
      </c>
      <c r="C91" s="67">
        <v>971</v>
      </c>
      <c r="D91" s="67">
        <v>5205</v>
      </c>
      <c r="E91" s="67">
        <v>0</v>
      </c>
      <c r="F91" s="67">
        <v>349</v>
      </c>
      <c r="G91" s="67">
        <v>14237</v>
      </c>
      <c r="H91" s="34" t="str">
        <f t="shared" si="5"/>
        <v>correcto</v>
      </c>
    </row>
    <row r="92" spans="1:8" ht="15.75" x14ac:dyDescent="0.25">
      <c r="A92" s="35" t="s">
        <v>124</v>
      </c>
      <c r="B92" s="67">
        <v>5213</v>
      </c>
      <c r="C92" s="67">
        <v>1104</v>
      </c>
      <c r="D92" s="67">
        <v>3490</v>
      </c>
      <c r="E92" s="67">
        <v>0</v>
      </c>
      <c r="F92" s="67">
        <v>0</v>
      </c>
      <c r="G92" s="67">
        <v>619</v>
      </c>
      <c r="H92" s="34" t="str">
        <f t="shared" si="5"/>
        <v>correcto</v>
      </c>
    </row>
    <row r="93" spans="1:8" ht="15.75" x14ac:dyDescent="0.25">
      <c r="A93" s="35" t="s">
        <v>125</v>
      </c>
      <c r="B93" s="67">
        <v>5259</v>
      </c>
      <c r="C93" s="67">
        <v>57</v>
      </c>
      <c r="D93" s="67">
        <v>4583</v>
      </c>
      <c r="E93" s="67">
        <v>0</v>
      </c>
      <c r="F93" s="67">
        <v>0</v>
      </c>
      <c r="G93" s="67">
        <v>619</v>
      </c>
      <c r="H93" s="34" t="str">
        <f t="shared" si="5"/>
        <v>correcto</v>
      </c>
    </row>
    <row r="94" spans="1:8" ht="15.75" x14ac:dyDescent="0.25">
      <c r="A94" s="35" t="s">
        <v>126</v>
      </c>
      <c r="B94" s="67">
        <v>13108</v>
      </c>
      <c r="C94" s="67">
        <v>1210</v>
      </c>
      <c r="D94" s="67">
        <v>4470</v>
      </c>
      <c r="E94" s="67">
        <v>0</v>
      </c>
      <c r="F94" s="67">
        <v>0</v>
      </c>
      <c r="G94" s="67">
        <v>7428</v>
      </c>
      <c r="H94" s="34" t="str">
        <f t="shared" si="5"/>
        <v>correcto</v>
      </c>
    </row>
    <row r="95" spans="1:8" ht="15.75" x14ac:dyDescent="0.25">
      <c r="A95" s="35" t="s">
        <v>127</v>
      </c>
      <c r="B95" s="67">
        <v>29789</v>
      </c>
      <c r="C95" s="67">
        <v>3533</v>
      </c>
      <c r="D95" s="67">
        <v>4590</v>
      </c>
      <c r="E95" s="67">
        <v>0</v>
      </c>
      <c r="F95" s="67">
        <v>0</v>
      </c>
      <c r="G95" s="67">
        <v>21666</v>
      </c>
      <c r="H95" s="34" t="str">
        <f t="shared" si="5"/>
        <v>correcto</v>
      </c>
    </row>
    <row r="96" spans="1:8" ht="15.75" x14ac:dyDescent="0.25">
      <c r="A96" s="35" t="s">
        <v>128</v>
      </c>
      <c r="B96" s="67">
        <v>6791</v>
      </c>
      <c r="C96" s="67">
        <v>951</v>
      </c>
      <c r="D96" s="67">
        <v>4602</v>
      </c>
      <c r="E96" s="67">
        <v>0</v>
      </c>
      <c r="F96" s="67">
        <v>0</v>
      </c>
      <c r="G96" s="67">
        <v>1238</v>
      </c>
      <c r="H96" s="34" t="str">
        <f t="shared" si="5"/>
        <v>correcto</v>
      </c>
    </row>
    <row r="97" spans="1:8" ht="15.75" x14ac:dyDescent="0.25">
      <c r="A97" s="35" t="s">
        <v>129</v>
      </c>
      <c r="B97" s="67">
        <v>8977</v>
      </c>
      <c r="C97" s="67">
        <v>2050</v>
      </c>
      <c r="D97" s="67">
        <v>5070</v>
      </c>
      <c r="E97" s="67">
        <v>0</v>
      </c>
      <c r="F97" s="67">
        <v>0</v>
      </c>
      <c r="G97" s="67">
        <v>1857</v>
      </c>
      <c r="H97" s="34" t="str">
        <f t="shared" si="5"/>
        <v>correcto</v>
      </c>
    </row>
    <row r="98" spans="1:8" ht="15.75" x14ac:dyDescent="0.25">
      <c r="A98" s="35" t="s">
        <v>130</v>
      </c>
      <c r="B98" s="67">
        <v>24537</v>
      </c>
      <c r="C98" s="67">
        <v>9965</v>
      </c>
      <c r="D98" s="67">
        <v>4899</v>
      </c>
      <c r="E98" s="67">
        <v>0</v>
      </c>
      <c r="F98" s="67">
        <v>388</v>
      </c>
      <c r="G98" s="67">
        <v>9285</v>
      </c>
      <c r="H98" s="34" t="str">
        <f t="shared" si="5"/>
        <v>correcto</v>
      </c>
    </row>
    <row r="99" spans="1:8" ht="15.75" x14ac:dyDescent="0.25">
      <c r="A99" s="35" t="s">
        <v>131</v>
      </c>
      <c r="B99" s="67">
        <v>17406</v>
      </c>
      <c r="C99" s="67">
        <v>4474</v>
      </c>
      <c r="D99" s="67">
        <v>8599</v>
      </c>
      <c r="E99" s="67">
        <v>0</v>
      </c>
      <c r="F99" s="67">
        <v>0</v>
      </c>
      <c r="G99" s="67">
        <v>4333</v>
      </c>
      <c r="H99" s="34" t="str">
        <f t="shared" si="5"/>
        <v>correcto</v>
      </c>
    </row>
    <row r="100" spans="1:8" ht="15.75" x14ac:dyDescent="0.25">
      <c r="A100" s="35" t="s">
        <v>132</v>
      </c>
      <c r="B100" s="67">
        <v>104957</v>
      </c>
      <c r="C100" s="67">
        <v>3848</v>
      </c>
      <c r="D100" s="67">
        <v>9930</v>
      </c>
      <c r="E100" s="67">
        <v>0</v>
      </c>
      <c r="F100" s="67">
        <v>10087</v>
      </c>
      <c r="G100" s="67">
        <v>81092</v>
      </c>
      <c r="H100" s="34" t="str">
        <f t="shared" si="5"/>
        <v>correcto</v>
      </c>
    </row>
    <row r="101" spans="1:8" ht="15.75" x14ac:dyDescent="0.25">
      <c r="A101" s="35" t="s">
        <v>133</v>
      </c>
      <c r="B101" s="67">
        <v>17449</v>
      </c>
      <c r="C101" s="67">
        <v>11108</v>
      </c>
      <c r="D101" s="67">
        <v>5598</v>
      </c>
      <c r="E101" s="67">
        <v>0</v>
      </c>
      <c r="F101" s="67">
        <v>124</v>
      </c>
      <c r="G101" s="67">
        <v>619</v>
      </c>
      <c r="H101" s="34" t="str">
        <f t="shared" si="5"/>
        <v>correcto</v>
      </c>
    </row>
    <row r="102" spans="1:8" ht="15.75" x14ac:dyDescent="0.25">
      <c r="A102" s="35" t="s">
        <v>134</v>
      </c>
      <c r="B102" s="67">
        <v>16248</v>
      </c>
      <c r="C102" s="67">
        <v>8081</v>
      </c>
      <c r="D102" s="67">
        <v>7548</v>
      </c>
      <c r="E102" s="67">
        <v>0</v>
      </c>
      <c r="F102" s="67">
        <v>0</v>
      </c>
      <c r="G102" s="67">
        <v>619</v>
      </c>
      <c r="H102" s="34" t="str">
        <f t="shared" si="5"/>
        <v>correcto</v>
      </c>
    </row>
    <row r="103" spans="1:8" ht="15.75" x14ac:dyDescent="0.25">
      <c r="A103" s="35" t="s">
        <v>135</v>
      </c>
      <c r="B103" s="67">
        <v>10203</v>
      </c>
      <c r="C103" s="67">
        <v>3808</v>
      </c>
      <c r="D103" s="67">
        <v>4538</v>
      </c>
      <c r="E103" s="67">
        <v>0</v>
      </c>
      <c r="F103" s="67">
        <v>0</v>
      </c>
      <c r="G103" s="67">
        <v>1857</v>
      </c>
      <c r="H103" s="34" t="str">
        <f t="shared" si="5"/>
        <v>correcto</v>
      </c>
    </row>
    <row r="104" spans="1:8" ht="15.75" x14ac:dyDescent="0.25">
      <c r="A104" s="35" t="s">
        <v>136</v>
      </c>
      <c r="B104" s="67">
        <v>41426</v>
      </c>
      <c r="C104" s="67">
        <v>15458</v>
      </c>
      <c r="D104" s="67">
        <v>4921</v>
      </c>
      <c r="E104" s="67">
        <v>0</v>
      </c>
      <c r="F104" s="67">
        <v>0</v>
      </c>
      <c r="G104" s="67">
        <v>21047</v>
      </c>
      <c r="H104" s="34" t="str">
        <f t="shared" si="5"/>
        <v>correcto</v>
      </c>
    </row>
    <row r="105" spans="1:8" ht="15.75" x14ac:dyDescent="0.25">
      <c r="A105" s="35" t="s">
        <v>137</v>
      </c>
      <c r="B105" s="67">
        <v>4853</v>
      </c>
      <c r="C105" s="67">
        <v>431</v>
      </c>
      <c r="D105" s="67">
        <v>3803</v>
      </c>
      <c r="E105" s="67">
        <v>0</v>
      </c>
      <c r="F105" s="67">
        <v>0</v>
      </c>
      <c r="G105" s="67">
        <v>619</v>
      </c>
      <c r="H105" s="34" t="str">
        <f t="shared" ref="H105:H132" si="6">+IF(+SUM(C105:G105)=B105,"correcto","ERROR")</f>
        <v>correcto</v>
      </c>
    </row>
    <row r="106" spans="1:8" ht="15.75" x14ac:dyDescent="0.25">
      <c r="A106" s="35" t="s">
        <v>138</v>
      </c>
      <c r="B106" s="67">
        <v>52050</v>
      </c>
      <c r="C106" s="67">
        <v>1081</v>
      </c>
      <c r="D106" s="67">
        <v>4536</v>
      </c>
      <c r="E106" s="67">
        <v>0</v>
      </c>
      <c r="F106" s="67">
        <v>6</v>
      </c>
      <c r="G106" s="67">
        <v>46427</v>
      </c>
      <c r="H106" s="34" t="str">
        <f t="shared" si="6"/>
        <v>correcto</v>
      </c>
    </row>
    <row r="107" spans="1:8" ht="15.75" x14ac:dyDescent="0.25">
      <c r="A107" s="35" t="s">
        <v>139</v>
      </c>
      <c r="B107" s="67">
        <v>13863</v>
      </c>
      <c r="C107" s="67">
        <v>7764</v>
      </c>
      <c r="D107" s="67">
        <v>5480</v>
      </c>
      <c r="E107" s="67">
        <v>0</v>
      </c>
      <c r="F107" s="67">
        <v>0</v>
      </c>
      <c r="G107" s="67">
        <v>619</v>
      </c>
      <c r="H107" s="34" t="str">
        <f t="shared" si="6"/>
        <v>correcto</v>
      </c>
    </row>
    <row r="108" spans="1:8" ht="15.75" x14ac:dyDescent="0.25">
      <c r="A108" s="35" t="s">
        <v>140</v>
      </c>
      <c r="B108" s="67">
        <v>266603</v>
      </c>
      <c r="C108" s="67">
        <v>6849</v>
      </c>
      <c r="D108" s="67">
        <v>995</v>
      </c>
      <c r="E108" s="67">
        <v>9</v>
      </c>
      <c r="F108" s="67">
        <v>0</v>
      </c>
      <c r="G108" s="67">
        <v>258750</v>
      </c>
      <c r="H108" s="34" t="str">
        <f t="shared" si="6"/>
        <v>correcto</v>
      </c>
    </row>
    <row r="109" spans="1:8" ht="15.75" x14ac:dyDescent="0.25">
      <c r="A109" s="35" t="s">
        <v>141</v>
      </c>
      <c r="B109" s="67">
        <v>8550</v>
      </c>
      <c r="C109" s="67">
        <v>1649</v>
      </c>
      <c r="D109" s="67">
        <v>6282</v>
      </c>
      <c r="E109" s="67">
        <v>0</v>
      </c>
      <c r="F109" s="67">
        <v>0</v>
      </c>
      <c r="G109" s="67">
        <v>619</v>
      </c>
      <c r="H109" s="34" t="str">
        <f t="shared" si="6"/>
        <v>correcto</v>
      </c>
    </row>
    <row r="110" spans="1:8" ht="15.75" x14ac:dyDescent="0.25">
      <c r="A110" s="35" t="s">
        <v>142</v>
      </c>
      <c r="B110" s="67">
        <v>12635</v>
      </c>
      <c r="C110" s="67">
        <v>5971</v>
      </c>
      <c r="D110" s="67">
        <v>6045</v>
      </c>
      <c r="E110" s="67">
        <v>0</v>
      </c>
      <c r="F110" s="67">
        <v>0</v>
      </c>
      <c r="G110" s="67">
        <v>619</v>
      </c>
      <c r="H110" s="34" t="str">
        <f t="shared" si="6"/>
        <v>correcto</v>
      </c>
    </row>
    <row r="111" spans="1:8" ht="15.75" x14ac:dyDescent="0.25">
      <c r="A111" s="35" t="s">
        <v>143</v>
      </c>
      <c r="B111" s="67">
        <v>14485</v>
      </c>
      <c r="C111" s="67">
        <v>7582</v>
      </c>
      <c r="D111" s="67">
        <v>4427</v>
      </c>
      <c r="E111" s="67">
        <v>0</v>
      </c>
      <c r="F111" s="67">
        <v>0</v>
      </c>
      <c r="G111" s="67">
        <v>2476</v>
      </c>
      <c r="H111" s="34" t="str">
        <f t="shared" si="6"/>
        <v>correcto</v>
      </c>
    </row>
    <row r="112" spans="1:8" ht="15.75" x14ac:dyDescent="0.25">
      <c r="A112" s="35" t="s">
        <v>144</v>
      </c>
      <c r="B112" s="67">
        <v>4973</v>
      </c>
      <c r="C112" s="67">
        <v>1821</v>
      </c>
      <c r="D112" s="67">
        <v>2533</v>
      </c>
      <c r="E112" s="67">
        <v>0</v>
      </c>
      <c r="F112" s="67">
        <v>0</v>
      </c>
      <c r="G112" s="67">
        <v>619</v>
      </c>
      <c r="H112" s="34" t="str">
        <f t="shared" si="6"/>
        <v>correcto</v>
      </c>
    </row>
    <row r="113" spans="1:8" ht="15.75" x14ac:dyDescent="0.25">
      <c r="A113" s="35" t="s">
        <v>145</v>
      </c>
      <c r="B113" s="67">
        <v>10545</v>
      </c>
      <c r="C113" s="67">
        <v>4388</v>
      </c>
      <c r="D113" s="67">
        <v>4462</v>
      </c>
      <c r="E113" s="67">
        <v>1</v>
      </c>
      <c r="F113" s="67">
        <v>456</v>
      </c>
      <c r="G113" s="67">
        <v>1238</v>
      </c>
      <c r="H113" s="34" t="str">
        <f t="shared" si="6"/>
        <v>correcto</v>
      </c>
    </row>
    <row r="114" spans="1:8" ht="15.75" x14ac:dyDescent="0.25">
      <c r="A114" s="35" t="s">
        <v>146</v>
      </c>
      <c r="B114" s="67">
        <v>22885</v>
      </c>
      <c r="C114" s="67">
        <v>4284</v>
      </c>
      <c r="D114" s="67">
        <v>4363</v>
      </c>
      <c r="E114" s="67">
        <v>0</v>
      </c>
      <c r="F114" s="67">
        <v>0</v>
      </c>
      <c r="G114" s="67">
        <v>14238</v>
      </c>
      <c r="H114" s="34" t="str">
        <f t="shared" si="6"/>
        <v>correcto</v>
      </c>
    </row>
    <row r="115" spans="1:8" ht="15.75" x14ac:dyDescent="0.25">
      <c r="A115" s="35" t="s">
        <v>147</v>
      </c>
      <c r="B115" s="67">
        <v>21057</v>
      </c>
      <c r="C115" s="67">
        <v>10359</v>
      </c>
      <c r="D115" s="67">
        <v>2651</v>
      </c>
      <c r="E115" s="67">
        <v>0</v>
      </c>
      <c r="F115" s="67">
        <v>0</v>
      </c>
      <c r="G115" s="67">
        <v>8047</v>
      </c>
      <c r="H115" s="34" t="str">
        <f t="shared" si="6"/>
        <v>correcto</v>
      </c>
    </row>
    <row r="116" spans="1:8" ht="15.75" x14ac:dyDescent="0.25">
      <c r="A116" s="35" t="s">
        <v>148</v>
      </c>
      <c r="B116" s="67">
        <v>3457</v>
      </c>
      <c r="C116" s="67">
        <v>1716</v>
      </c>
      <c r="D116" s="67">
        <v>1122</v>
      </c>
      <c r="E116" s="67">
        <v>0</v>
      </c>
      <c r="F116" s="67">
        <v>0</v>
      </c>
      <c r="G116" s="67">
        <v>619</v>
      </c>
      <c r="H116" s="34" t="str">
        <f t="shared" si="6"/>
        <v>correcto</v>
      </c>
    </row>
    <row r="117" spans="1:8" ht="15.75" x14ac:dyDescent="0.25">
      <c r="A117" s="35" t="s">
        <v>149</v>
      </c>
      <c r="B117" s="67">
        <v>6846</v>
      </c>
      <c r="C117" s="67">
        <v>2814</v>
      </c>
      <c r="D117" s="67">
        <v>3413</v>
      </c>
      <c r="E117" s="67">
        <v>0</v>
      </c>
      <c r="F117" s="67">
        <v>0</v>
      </c>
      <c r="G117" s="67">
        <v>619</v>
      </c>
      <c r="H117" s="34" t="str">
        <f t="shared" si="6"/>
        <v>correcto</v>
      </c>
    </row>
    <row r="118" spans="1:8" ht="15.75" x14ac:dyDescent="0.25">
      <c r="A118" s="35" t="s">
        <v>150</v>
      </c>
      <c r="B118" s="67">
        <v>11907</v>
      </c>
      <c r="C118" s="67">
        <v>3836</v>
      </c>
      <c r="D118" s="67">
        <v>2500</v>
      </c>
      <c r="E118" s="67">
        <v>0</v>
      </c>
      <c r="F118" s="67">
        <v>0</v>
      </c>
      <c r="G118" s="67">
        <v>5571</v>
      </c>
      <c r="H118" s="34" t="str">
        <f t="shared" si="6"/>
        <v>correcto</v>
      </c>
    </row>
    <row r="119" spans="1:8" ht="15.75" x14ac:dyDescent="0.25">
      <c r="A119" s="35" t="s">
        <v>151</v>
      </c>
      <c r="B119" s="67">
        <v>10230</v>
      </c>
      <c r="C119" s="67">
        <v>6624</v>
      </c>
      <c r="D119" s="67">
        <v>2934</v>
      </c>
      <c r="E119" s="67">
        <v>0</v>
      </c>
      <c r="F119" s="67">
        <v>53</v>
      </c>
      <c r="G119" s="67">
        <v>619</v>
      </c>
      <c r="H119" s="34" t="str">
        <f t="shared" si="6"/>
        <v>correcto</v>
      </c>
    </row>
    <row r="120" spans="1:8" ht="15.75" x14ac:dyDescent="0.25">
      <c r="A120" s="35" t="s">
        <v>152</v>
      </c>
      <c r="B120" s="67">
        <v>23283</v>
      </c>
      <c r="C120" s="67">
        <v>6202</v>
      </c>
      <c r="D120" s="67">
        <v>959</v>
      </c>
      <c r="E120" s="67">
        <v>7</v>
      </c>
      <c r="F120" s="67">
        <v>20</v>
      </c>
      <c r="G120" s="67">
        <v>16095</v>
      </c>
      <c r="H120" s="34" t="str">
        <f t="shared" si="6"/>
        <v>correcto</v>
      </c>
    </row>
    <row r="121" spans="1:8" ht="15.75" x14ac:dyDescent="0.25">
      <c r="A121" s="35" t="s">
        <v>153</v>
      </c>
      <c r="B121" s="67">
        <v>23415</v>
      </c>
      <c r="C121" s="67">
        <v>14684</v>
      </c>
      <c r="D121" s="67">
        <v>1230</v>
      </c>
      <c r="E121" s="67">
        <v>5</v>
      </c>
      <c r="F121" s="67">
        <v>68</v>
      </c>
      <c r="G121" s="67">
        <v>7428</v>
      </c>
      <c r="H121" s="34" t="str">
        <f t="shared" si="6"/>
        <v>correcto</v>
      </c>
    </row>
    <row r="122" spans="1:8" ht="15.75" x14ac:dyDescent="0.25">
      <c r="A122" s="35" t="s">
        <v>154</v>
      </c>
      <c r="B122" s="67">
        <v>3669</v>
      </c>
      <c r="C122" s="67">
        <v>64</v>
      </c>
      <c r="D122" s="67">
        <v>1748</v>
      </c>
      <c r="E122" s="67">
        <v>0</v>
      </c>
      <c r="F122" s="67">
        <v>0</v>
      </c>
      <c r="G122" s="67">
        <v>1857</v>
      </c>
      <c r="H122" s="34" t="str">
        <f t="shared" si="6"/>
        <v>correcto</v>
      </c>
    </row>
    <row r="123" spans="1:8" ht="15.75" x14ac:dyDescent="0.25">
      <c r="A123" s="35" t="s">
        <v>155</v>
      </c>
      <c r="B123" s="67">
        <v>8666</v>
      </c>
      <c r="C123" s="67">
        <v>1062</v>
      </c>
      <c r="D123" s="67">
        <v>3890</v>
      </c>
      <c r="E123" s="67">
        <v>0</v>
      </c>
      <c r="F123" s="67">
        <v>0</v>
      </c>
      <c r="G123" s="67">
        <v>3714</v>
      </c>
      <c r="H123" s="34" t="str">
        <f t="shared" si="6"/>
        <v>correcto</v>
      </c>
    </row>
    <row r="124" spans="1:8" ht="15.75" x14ac:dyDescent="0.25">
      <c r="A124" s="35" t="s">
        <v>156</v>
      </c>
      <c r="B124" s="67">
        <v>46117</v>
      </c>
      <c r="C124" s="67">
        <v>6248</v>
      </c>
      <c r="D124" s="67">
        <v>9360</v>
      </c>
      <c r="E124" s="67">
        <v>0</v>
      </c>
      <c r="F124" s="67">
        <v>1415</v>
      </c>
      <c r="G124" s="67">
        <v>29094</v>
      </c>
      <c r="H124" s="34" t="str">
        <f t="shared" si="6"/>
        <v>correcto</v>
      </c>
    </row>
    <row r="125" spans="1:8" ht="15.75" x14ac:dyDescent="0.25">
      <c r="A125" s="35" t="s">
        <v>157</v>
      </c>
      <c r="B125" s="67">
        <v>7316</v>
      </c>
      <c r="C125" s="67">
        <v>1093</v>
      </c>
      <c r="D125" s="67">
        <v>5604</v>
      </c>
      <c r="E125" s="67">
        <v>0</v>
      </c>
      <c r="F125" s="67">
        <v>0</v>
      </c>
      <c r="G125" s="67">
        <v>619</v>
      </c>
      <c r="H125" s="34" t="str">
        <f t="shared" si="6"/>
        <v>correcto</v>
      </c>
    </row>
    <row r="126" spans="1:8" ht="15.75" x14ac:dyDescent="0.25">
      <c r="A126" s="35" t="s">
        <v>158</v>
      </c>
      <c r="B126" s="67">
        <v>2598</v>
      </c>
      <c r="C126" s="67">
        <v>293</v>
      </c>
      <c r="D126" s="67">
        <v>1686</v>
      </c>
      <c r="E126" s="67">
        <v>0</v>
      </c>
      <c r="F126" s="67">
        <v>0</v>
      </c>
      <c r="G126" s="67">
        <v>619</v>
      </c>
      <c r="H126" s="34" t="str">
        <f t="shared" si="6"/>
        <v>correcto</v>
      </c>
    </row>
    <row r="127" spans="1:8" ht="15.75" x14ac:dyDescent="0.25">
      <c r="A127" s="35" t="s">
        <v>159</v>
      </c>
      <c r="B127" s="67">
        <v>11600</v>
      </c>
      <c r="C127" s="67">
        <v>4967</v>
      </c>
      <c r="D127" s="67">
        <v>4632</v>
      </c>
      <c r="E127" s="67">
        <v>0</v>
      </c>
      <c r="F127" s="67">
        <v>144</v>
      </c>
      <c r="G127" s="67">
        <v>1857</v>
      </c>
      <c r="H127" s="34" t="str">
        <f t="shared" si="6"/>
        <v>correcto</v>
      </c>
    </row>
    <row r="128" spans="1:8" ht="15.75" x14ac:dyDescent="0.25">
      <c r="A128" s="35" t="s">
        <v>160</v>
      </c>
      <c r="B128" s="67">
        <v>24500</v>
      </c>
      <c r="C128" s="67">
        <v>7439</v>
      </c>
      <c r="D128" s="67">
        <v>10871</v>
      </c>
      <c r="E128" s="67">
        <v>0</v>
      </c>
      <c r="F128" s="67">
        <v>0</v>
      </c>
      <c r="G128" s="67">
        <v>6190</v>
      </c>
      <c r="H128" s="34" t="str">
        <f t="shared" si="6"/>
        <v>correcto</v>
      </c>
    </row>
    <row r="129" spans="1:8" ht="15.75" x14ac:dyDescent="0.25">
      <c r="A129" s="35" t="s">
        <v>161</v>
      </c>
      <c r="B129" s="67">
        <v>38245</v>
      </c>
      <c r="C129" s="67">
        <v>13755</v>
      </c>
      <c r="D129" s="67">
        <v>7157</v>
      </c>
      <c r="E129" s="67">
        <v>0</v>
      </c>
      <c r="F129" s="67">
        <v>0</v>
      </c>
      <c r="G129" s="67">
        <v>17333</v>
      </c>
      <c r="H129" s="34" t="str">
        <f t="shared" si="6"/>
        <v>correcto</v>
      </c>
    </row>
    <row r="130" spans="1:8" ht="15.75" x14ac:dyDescent="0.25">
      <c r="A130" s="35" t="s">
        <v>162</v>
      </c>
      <c r="B130" s="67">
        <v>19309</v>
      </c>
      <c r="C130" s="67">
        <v>5618</v>
      </c>
      <c r="D130" s="67">
        <v>6882</v>
      </c>
      <c r="E130" s="67">
        <v>0</v>
      </c>
      <c r="F130" s="67">
        <v>0</v>
      </c>
      <c r="G130" s="67">
        <v>6809</v>
      </c>
      <c r="H130" s="34" t="str">
        <f t="shared" si="6"/>
        <v>correcto</v>
      </c>
    </row>
    <row r="131" spans="1:8" ht="15.75" x14ac:dyDescent="0.25">
      <c r="A131" s="35" t="s">
        <v>163</v>
      </c>
      <c r="B131" s="67">
        <v>31788</v>
      </c>
      <c r="C131" s="67">
        <v>24357</v>
      </c>
      <c r="D131" s="67">
        <v>6722</v>
      </c>
      <c r="E131" s="67">
        <v>0</v>
      </c>
      <c r="F131" s="67">
        <v>90</v>
      </c>
      <c r="G131" s="67">
        <v>619</v>
      </c>
      <c r="H131" s="34" t="str">
        <f t="shared" si="6"/>
        <v>correcto</v>
      </c>
    </row>
    <row r="132" spans="1:8" ht="15.75" x14ac:dyDescent="0.25">
      <c r="A132" s="35" t="s">
        <v>164</v>
      </c>
      <c r="B132" s="67">
        <v>88150</v>
      </c>
      <c r="C132" s="67">
        <v>3292</v>
      </c>
      <c r="D132" s="67">
        <v>1720</v>
      </c>
      <c r="E132" s="67">
        <v>1</v>
      </c>
      <c r="F132" s="67">
        <v>4522</v>
      </c>
      <c r="G132" s="67">
        <v>78615</v>
      </c>
      <c r="H132" s="34" t="str">
        <f t="shared" si="6"/>
        <v>correcto</v>
      </c>
    </row>
  </sheetData>
  <mergeCells count="1">
    <mergeCell ref="B8:G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showGridLines="0" workbookViewId="0">
      <selection activeCell="G10" sqref="G10"/>
    </sheetView>
  </sheetViews>
  <sheetFormatPr baseColWidth="10" defaultColWidth="11.42578125" defaultRowHeight="15" x14ac:dyDescent="0.25"/>
  <cols>
    <col min="1" max="1" width="45.28515625" style="33" customWidth="1"/>
    <col min="2" max="7" width="16.28515625" style="67" customWidth="1"/>
    <col min="8" max="16384" width="11.42578125" style="33"/>
  </cols>
  <sheetData>
    <row r="1" spans="1:8" ht="15.75" x14ac:dyDescent="0.25">
      <c r="A1" s="31" t="s">
        <v>173</v>
      </c>
      <c r="B1" s="32" t="str">
        <f>+IF(+B10+B30=B9,"correcto","ERROR")</f>
        <v>correcto</v>
      </c>
      <c r="C1" s="32" t="str">
        <f t="shared" ref="C1:G1" si="0">+IF(+C10+C30=C9,"correcto","ERROR")</f>
        <v>correcto</v>
      </c>
      <c r="D1" s="32" t="str">
        <f t="shared" si="0"/>
        <v>correcto</v>
      </c>
      <c r="E1" s="32" t="str">
        <f t="shared" si="0"/>
        <v>correcto</v>
      </c>
      <c r="F1" s="32" t="str">
        <f t="shared" si="0"/>
        <v>correcto</v>
      </c>
      <c r="G1" s="32" t="str">
        <f t="shared" si="0"/>
        <v>correcto</v>
      </c>
    </row>
    <row r="2" spans="1:8" ht="15.75" x14ac:dyDescent="0.25">
      <c r="A2" s="31" t="s">
        <v>176</v>
      </c>
      <c r="B2" s="32" t="str">
        <f>+IF(+SUM(B11:B29)=B10,"correcto","ERROR")</f>
        <v>correcto</v>
      </c>
      <c r="C2" s="32" t="str">
        <f t="shared" ref="C2:G2" si="1">+IF(+SUM(C11:C29)=C10,"correcto","ERROR")</f>
        <v>correcto</v>
      </c>
      <c r="D2" s="32" t="str">
        <f t="shared" si="1"/>
        <v>correcto</v>
      </c>
      <c r="E2" s="32" t="str">
        <f t="shared" si="1"/>
        <v>correcto</v>
      </c>
      <c r="F2" s="32" t="str">
        <f t="shared" si="1"/>
        <v>correcto</v>
      </c>
      <c r="G2" s="32" t="str">
        <f t="shared" si="1"/>
        <v>correcto</v>
      </c>
    </row>
    <row r="3" spans="1:8" ht="15.75" x14ac:dyDescent="0.25">
      <c r="A3" s="31" t="s">
        <v>177</v>
      </c>
      <c r="B3" s="32" t="str">
        <f>+IF(+SUM(B31:B132)=B30,"correcto","ERROR")</f>
        <v>correcto</v>
      </c>
      <c r="C3" s="32" t="str">
        <f t="shared" ref="C3:G3" si="2">+IF(+SUM(C31:C132)=C30,"correcto","ERROR")</f>
        <v>correcto</v>
      </c>
      <c r="D3" s="32" t="str">
        <f t="shared" si="2"/>
        <v>correcto</v>
      </c>
      <c r="E3" s="32" t="str">
        <f t="shared" si="2"/>
        <v>correcto</v>
      </c>
      <c r="F3" s="32" t="str">
        <f t="shared" si="2"/>
        <v>correcto</v>
      </c>
      <c r="G3" s="32" t="str">
        <f t="shared" si="2"/>
        <v>correcto</v>
      </c>
    </row>
    <row r="4" spans="1:8" x14ac:dyDescent="0.25">
      <c r="B4" s="33"/>
      <c r="C4" s="33"/>
      <c r="D4" s="33"/>
      <c r="E4" s="33"/>
      <c r="F4" s="33"/>
      <c r="G4" s="33"/>
    </row>
    <row r="5" spans="1:8" ht="15.75" x14ac:dyDescent="0.25">
      <c r="A5" s="37">
        <v>1977</v>
      </c>
      <c r="B5" s="33"/>
      <c r="C5" s="33"/>
      <c r="D5" s="33"/>
      <c r="E5" s="33"/>
      <c r="F5" s="33"/>
      <c r="G5" s="33"/>
    </row>
    <row r="6" spans="1:8" ht="15.75" thickBot="1" x14ac:dyDescent="0.3">
      <c r="B6" s="33"/>
      <c r="C6" s="33"/>
      <c r="D6" s="33"/>
      <c r="E6" s="33"/>
      <c r="F6" s="33"/>
      <c r="G6" s="33"/>
    </row>
    <row r="7" spans="1:8" ht="16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</row>
    <row r="8" spans="1:8" ht="15.75" thickTop="1" x14ac:dyDescent="0.25">
      <c r="B8" s="94" t="s">
        <v>170</v>
      </c>
      <c r="C8" s="94"/>
      <c r="D8" s="94"/>
      <c r="E8" s="94"/>
      <c r="F8" s="94"/>
      <c r="G8" s="94"/>
    </row>
    <row r="9" spans="1:8" ht="30" customHeight="1" x14ac:dyDescent="0.25">
      <c r="A9" s="15" t="s">
        <v>41</v>
      </c>
      <c r="B9" s="67">
        <v>7568095</v>
      </c>
      <c r="C9" s="67">
        <v>589926</v>
      </c>
      <c r="D9" s="67">
        <v>475421</v>
      </c>
      <c r="E9" s="67">
        <v>34555</v>
      </c>
      <c r="F9" s="67">
        <v>30393</v>
      </c>
      <c r="G9" s="67">
        <v>6437800</v>
      </c>
      <c r="H9" s="68" t="str">
        <f t="shared" ref="H9:H40" si="3">+IF(+SUM(C9:G9)=B9,"correcto","ERROR")</f>
        <v>correcto</v>
      </c>
    </row>
    <row r="10" spans="1:8" ht="30" customHeight="1" x14ac:dyDescent="0.25">
      <c r="A10" s="15" t="s">
        <v>42</v>
      </c>
      <c r="B10" s="67">
        <v>4299622</v>
      </c>
      <c r="C10" s="67">
        <v>14298</v>
      </c>
      <c r="D10" s="67">
        <v>6508</v>
      </c>
      <c r="E10" s="67">
        <v>492</v>
      </c>
      <c r="F10" s="67">
        <v>1693</v>
      </c>
      <c r="G10" s="67">
        <v>4276631</v>
      </c>
      <c r="H10" s="34" t="str">
        <f t="shared" si="3"/>
        <v>correcto</v>
      </c>
    </row>
    <row r="11" spans="1:8" ht="15.75" x14ac:dyDescent="0.25">
      <c r="A11" s="15" t="s">
        <v>43</v>
      </c>
      <c r="B11" s="67">
        <v>43906</v>
      </c>
      <c r="C11" s="67">
        <v>1006</v>
      </c>
      <c r="D11" s="67">
        <v>411</v>
      </c>
      <c r="E11" s="67">
        <v>0</v>
      </c>
      <c r="F11" s="67">
        <v>0</v>
      </c>
      <c r="G11" s="67">
        <v>42489</v>
      </c>
      <c r="H11" s="34" t="str">
        <f t="shared" si="3"/>
        <v>correcto</v>
      </c>
    </row>
    <row r="12" spans="1:8" ht="15.75" x14ac:dyDescent="0.25">
      <c r="A12" s="15" t="s">
        <v>44</v>
      </c>
      <c r="B12" s="80">
        <v>594651</v>
      </c>
      <c r="C12" s="67">
        <v>430</v>
      </c>
      <c r="D12" s="67">
        <v>12</v>
      </c>
      <c r="E12" s="67">
        <v>0</v>
      </c>
      <c r="F12" s="67">
        <v>0</v>
      </c>
      <c r="G12" s="67">
        <v>594209</v>
      </c>
      <c r="H12" s="34" t="str">
        <f t="shared" si="3"/>
        <v>correcto</v>
      </c>
    </row>
    <row r="13" spans="1:8" ht="15.75" x14ac:dyDescent="0.25">
      <c r="A13" s="15" t="s">
        <v>45</v>
      </c>
      <c r="B13" s="80">
        <v>188163</v>
      </c>
      <c r="C13" s="67">
        <v>1521</v>
      </c>
      <c r="D13" s="67">
        <v>535</v>
      </c>
      <c r="E13" s="67">
        <v>0</v>
      </c>
      <c r="F13" s="67">
        <v>55</v>
      </c>
      <c r="G13" s="67">
        <v>186052</v>
      </c>
      <c r="H13" s="34" t="str">
        <f t="shared" si="3"/>
        <v>correcto</v>
      </c>
    </row>
    <row r="14" spans="1:8" ht="15.75" x14ac:dyDescent="0.25">
      <c r="A14" s="15" t="s">
        <v>46</v>
      </c>
      <c r="B14" s="80">
        <v>50181</v>
      </c>
      <c r="C14" s="67">
        <v>187</v>
      </c>
      <c r="D14" s="67">
        <v>1710</v>
      </c>
      <c r="E14" s="67">
        <v>0</v>
      </c>
      <c r="F14" s="67">
        <v>0</v>
      </c>
      <c r="G14" s="67">
        <v>48284</v>
      </c>
      <c r="H14" s="34" t="str">
        <f t="shared" si="3"/>
        <v>correcto</v>
      </c>
    </row>
    <row r="15" spans="1:8" ht="15.75" x14ac:dyDescent="0.25">
      <c r="A15" s="15" t="s">
        <v>47</v>
      </c>
      <c r="B15" s="80">
        <v>73251</v>
      </c>
      <c r="C15" s="67">
        <v>4668</v>
      </c>
      <c r="D15" s="67">
        <v>600</v>
      </c>
      <c r="E15" s="67">
        <v>0</v>
      </c>
      <c r="F15" s="67">
        <v>386</v>
      </c>
      <c r="G15" s="67">
        <v>67597</v>
      </c>
      <c r="H15" s="34" t="str">
        <f t="shared" si="3"/>
        <v>correcto</v>
      </c>
    </row>
    <row r="16" spans="1:8" ht="15.75" x14ac:dyDescent="0.25">
      <c r="A16" s="15" t="s">
        <v>48</v>
      </c>
      <c r="B16" s="80">
        <v>481438</v>
      </c>
      <c r="C16" s="67">
        <v>0</v>
      </c>
      <c r="D16" s="67">
        <v>8</v>
      </c>
      <c r="E16" s="67">
        <v>0</v>
      </c>
      <c r="F16" s="67">
        <v>526</v>
      </c>
      <c r="G16" s="67">
        <v>480904</v>
      </c>
      <c r="H16" s="34" t="str">
        <f t="shared" si="3"/>
        <v>correcto</v>
      </c>
    </row>
    <row r="17" spans="1:8" ht="15.75" x14ac:dyDescent="0.25">
      <c r="A17" s="15" t="s">
        <v>49</v>
      </c>
      <c r="B17" s="80">
        <v>146538</v>
      </c>
      <c r="C17" s="67">
        <v>1168</v>
      </c>
      <c r="D17" s="67">
        <v>519</v>
      </c>
      <c r="E17" s="67">
        <v>0</v>
      </c>
      <c r="F17" s="67">
        <v>0</v>
      </c>
      <c r="G17" s="67">
        <v>144851</v>
      </c>
      <c r="H17" s="34" t="str">
        <f t="shared" si="3"/>
        <v>correcto</v>
      </c>
    </row>
    <row r="18" spans="1:8" ht="15.75" x14ac:dyDescent="0.25">
      <c r="A18" s="15" t="s">
        <v>50</v>
      </c>
      <c r="B18" s="80">
        <v>306438</v>
      </c>
      <c r="C18" s="67">
        <v>0</v>
      </c>
      <c r="D18" s="67">
        <v>0</v>
      </c>
      <c r="E18" s="67">
        <v>0</v>
      </c>
      <c r="F18" s="67">
        <v>0</v>
      </c>
      <c r="G18" s="67">
        <v>306438</v>
      </c>
      <c r="H18" s="34" t="str">
        <f t="shared" si="3"/>
        <v>correcto</v>
      </c>
    </row>
    <row r="19" spans="1:8" ht="15.75" x14ac:dyDescent="0.25">
      <c r="A19" s="15" t="s">
        <v>51</v>
      </c>
      <c r="B19" s="80">
        <v>170077</v>
      </c>
      <c r="C19" s="67">
        <v>0</v>
      </c>
      <c r="D19" s="67">
        <v>120</v>
      </c>
      <c r="E19" s="67">
        <v>0</v>
      </c>
      <c r="F19" s="67">
        <v>0</v>
      </c>
      <c r="G19" s="67">
        <v>169957</v>
      </c>
      <c r="H19" s="34" t="str">
        <f t="shared" si="3"/>
        <v>correcto</v>
      </c>
    </row>
    <row r="20" spans="1:8" ht="15.75" x14ac:dyDescent="0.25">
      <c r="A20" s="15" t="s">
        <v>52</v>
      </c>
      <c r="B20" s="80">
        <v>469765</v>
      </c>
      <c r="C20" s="67">
        <v>260</v>
      </c>
      <c r="D20" s="67">
        <v>629</v>
      </c>
      <c r="E20" s="67">
        <v>0</v>
      </c>
      <c r="F20" s="67">
        <v>204</v>
      </c>
      <c r="G20" s="67">
        <v>468672</v>
      </c>
      <c r="H20" s="34" t="str">
        <f t="shared" si="3"/>
        <v>correcto</v>
      </c>
    </row>
    <row r="21" spans="1:8" ht="15.75" x14ac:dyDescent="0.25">
      <c r="A21" s="15" t="s">
        <v>53</v>
      </c>
      <c r="B21" s="80">
        <v>71495</v>
      </c>
      <c r="C21" s="67">
        <v>72</v>
      </c>
      <c r="D21" s="67">
        <v>607</v>
      </c>
      <c r="E21" s="67">
        <v>0</v>
      </c>
      <c r="F21" s="67">
        <v>0</v>
      </c>
      <c r="G21" s="67">
        <v>70816</v>
      </c>
      <c r="H21" s="34" t="str">
        <f t="shared" si="3"/>
        <v>correcto</v>
      </c>
    </row>
    <row r="22" spans="1:8" ht="15.75" x14ac:dyDescent="0.25">
      <c r="A22" s="15" t="s">
        <v>54</v>
      </c>
      <c r="B22" s="80">
        <v>34694</v>
      </c>
      <c r="C22" s="67">
        <v>499</v>
      </c>
      <c r="D22" s="67">
        <v>1189</v>
      </c>
      <c r="E22" s="67">
        <v>0</v>
      </c>
      <c r="F22" s="67">
        <v>173</v>
      </c>
      <c r="G22" s="67">
        <v>32833</v>
      </c>
      <c r="H22" s="34" t="str">
        <f t="shared" si="3"/>
        <v>correcto</v>
      </c>
    </row>
    <row r="23" spans="1:8" ht="15.75" x14ac:dyDescent="0.25">
      <c r="A23" s="15" t="s">
        <v>55</v>
      </c>
      <c r="B23" s="80">
        <v>191897</v>
      </c>
      <c r="C23" s="67">
        <v>36</v>
      </c>
      <c r="D23" s="67">
        <v>15</v>
      </c>
      <c r="E23" s="67">
        <v>0</v>
      </c>
      <c r="F23" s="67">
        <v>0</v>
      </c>
      <c r="G23" s="67">
        <v>191846</v>
      </c>
      <c r="H23" s="34" t="str">
        <f t="shared" si="3"/>
        <v>correcto</v>
      </c>
    </row>
    <row r="24" spans="1:8" ht="15.75" x14ac:dyDescent="0.25">
      <c r="A24" s="15" t="s">
        <v>56</v>
      </c>
      <c r="B24" s="80">
        <v>200466</v>
      </c>
      <c r="C24" s="67">
        <v>430</v>
      </c>
      <c r="D24" s="67">
        <v>13</v>
      </c>
      <c r="E24" s="67">
        <v>448</v>
      </c>
      <c r="F24" s="67">
        <v>3</v>
      </c>
      <c r="G24" s="67">
        <v>199572</v>
      </c>
      <c r="H24" s="34" t="str">
        <f t="shared" si="3"/>
        <v>correcto</v>
      </c>
    </row>
    <row r="25" spans="1:8" ht="15.75" x14ac:dyDescent="0.25">
      <c r="A25" s="15" t="s">
        <v>57</v>
      </c>
      <c r="B25" s="80">
        <v>103464</v>
      </c>
      <c r="C25" s="67">
        <v>64</v>
      </c>
      <c r="D25" s="67">
        <v>28</v>
      </c>
      <c r="E25" s="67">
        <v>24</v>
      </c>
      <c r="F25" s="67">
        <v>343</v>
      </c>
      <c r="G25" s="67">
        <v>103005</v>
      </c>
      <c r="H25" s="34" t="str">
        <f t="shared" si="3"/>
        <v>correcto</v>
      </c>
    </row>
    <row r="26" spans="1:8" ht="15.75" x14ac:dyDescent="0.25">
      <c r="A26" s="15" t="s">
        <v>58</v>
      </c>
      <c r="B26" s="80">
        <v>229329</v>
      </c>
      <c r="C26" s="67">
        <v>119</v>
      </c>
      <c r="D26" s="67">
        <v>21</v>
      </c>
      <c r="E26" s="67">
        <v>0</v>
      </c>
      <c r="F26" s="67">
        <v>3</v>
      </c>
      <c r="G26" s="67">
        <v>229186</v>
      </c>
      <c r="H26" s="34" t="str">
        <f t="shared" si="3"/>
        <v>correcto</v>
      </c>
    </row>
    <row r="27" spans="1:8" ht="15.75" x14ac:dyDescent="0.25">
      <c r="A27" s="15" t="s">
        <v>59</v>
      </c>
      <c r="B27" s="80">
        <v>294905</v>
      </c>
      <c r="C27" s="67">
        <v>3826</v>
      </c>
      <c r="D27" s="67">
        <v>70</v>
      </c>
      <c r="E27" s="67">
        <v>20</v>
      </c>
      <c r="F27" s="67">
        <v>0</v>
      </c>
      <c r="G27" s="67">
        <v>290989</v>
      </c>
      <c r="H27" s="34" t="str">
        <f t="shared" si="3"/>
        <v>correcto</v>
      </c>
    </row>
    <row r="28" spans="1:8" ht="15.75" x14ac:dyDescent="0.25">
      <c r="A28" s="15" t="s">
        <v>60</v>
      </c>
      <c r="B28" s="80">
        <v>214400</v>
      </c>
      <c r="C28" s="67">
        <v>0</v>
      </c>
      <c r="D28" s="67">
        <v>21</v>
      </c>
      <c r="E28" s="67">
        <v>0</v>
      </c>
      <c r="F28" s="67">
        <v>0</v>
      </c>
      <c r="G28" s="67">
        <v>214379</v>
      </c>
      <c r="H28" s="34" t="str">
        <f t="shared" si="3"/>
        <v>correcto</v>
      </c>
    </row>
    <row r="29" spans="1:8" ht="15.75" x14ac:dyDescent="0.25">
      <c r="A29" s="15" t="s">
        <v>61</v>
      </c>
      <c r="B29" s="80">
        <v>434564</v>
      </c>
      <c r="C29" s="67">
        <v>12</v>
      </c>
      <c r="D29" s="67">
        <v>0</v>
      </c>
      <c r="E29" s="67">
        <v>0</v>
      </c>
      <c r="F29" s="67">
        <v>0</v>
      </c>
      <c r="G29" s="67">
        <v>434552</v>
      </c>
      <c r="H29" s="34" t="str">
        <f t="shared" si="3"/>
        <v>correcto</v>
      </c>
    </row>
    <row r="30" spans="1:8" ht="30" customHeight="1" x14ac:dyDescent="0.25">
      <c r="A30" s="15" t="s">
        <v>62</v>
      </c>
      <c r="B30" s="67">
        <v>3268473</v>
      </c>
      <c r="C30" s="67">
        <v>575628</v>
      </c>
      <c r="D30" s="67">
        <v>468913</v>
      </c>
      <c r="E30" s="67">
        <v>34063</v>
      </c>
      <c r="F30" s="67">
        <v>28700</v>
      </c>
      <c r="G30" s="67">
        <v>2161169</v>
      </c>
      <c r="H30" s="34" t="str">
        <f t="shared" si="3"/>
        <v>correcto</v>
      </c>
    </row>
    <row r="31" spans="1:8" ht="15.75" x14ac:dyDescent="0.25">
      <c r="A31" s="15" t="s">
        <v>63</v>
      </c>
      <c r="B31" s="67">
        <v>39644</v>
      </c>
      <c r="C31" s="67">
        <v>10175</v>
      </c>
      <c r="D31" s="67">
        <v>6922</v>
      </c>
      <c r="E31" s="67">
        <v>0</v>
      </c>
      <c r="F31" s="67">
        <v>15</v>
      </c>
      <c r="G31" s="67">
        <v>22532</v>
      </c>
      <c r="H31" s="34" t="str">
        <f t="shared" si="3"/>
        <v>correcto</v>
      </c>
    </row>
    <row r="32" spans="1:8" ht="15.75" x14ac:dyDescent="0.25">
      <c r="A32" s="15" t="s">
        <v>64</v>
      </c>
      <c r="B32" s="67">
        <v>5181</v>
      </c>
      <c r="C32" s="67">
        <v>2497</v>
      </c>
      <c r="D32" s="67">
        <v>2040</v>
      </c>
      <c r="E32" s="67">
        <v>0</v>
      </c>
      <c r="F32" s="67">
        <v>0</v>
      </c>
      <c r="G32" s="67">
        <v>644</v>
      </c>
      <c r="H32" s="34" t="str">
        <f t="shared" si="3"/>
        <v>correcto</v>
      </c>
    </row>
    <row r="33" spans="1:8" ht="15.75" x14ac:dyDescent="0.25">
      <c r="A33" s="15" t="s">
        <v>65</v>
      </c>
      <c r="B33" s="67">
        <v>13629</v>
      </c>
      <c r="C33" s="67">
        <v>2513</v>
      </c>
      <c r="D33" s="67">
        <v>10472</v>
      </c>
      <c r="E33" s="67">
        <v>0</v>
      </c>
      <c r="F33" s="67">
        <v>0</v>
      </c>
      <c r="G33" s="67">
        <v>644</v>
      </c>
      <c r="H33" s="34" t="str">
        <f t="shared" si="3"/>
        <v>correcto</v>
      </c>
    </row>
    <row r="34" spans="1:8" ht="15.75" x14ac:dyDescent="0.25">
      <c r="A34" s="15" t="s">
        <v>66</v>
      </c>
      <c r="B34" s="67">
        <v>62004</v>
      </c>
      <c r="C34" s="67">
        <v>5263</v>
      </c>
      <c r="D34" s="67">
        <v>9186</v>
      </c>
      <c r="E34" s="67">
        <v>0</v>
      </c>
      <c r="F34" s="67">
        <v>559</v>
      </c>
      <c r="G34" s="67">
        <v>46996</v>
      </c>
      <c r="H34" s="34" t="str">
        <f t="shared" si="3"/>
        <v>correcto</v>
      </c>
    </row>
    <row r="35" spans="1:8" ht="15.75" x14ac:dyDescent="0.25">
      <c r="A35" s="15" t="s">
        <v>67</v>
      </c>
      <c r="B35" s="67">
        <v>89028</v>
      </c>
      <c r="C35" s="67">
        <v>6951</v>
      </c>
      <c r="D35" s="67">
        <v>3183</v>
      </c>
      <c r="E35" s="67">
        <v>110</v>
      </c>
      <c r="F35" s="67">
        <v>243</v>
      </c>
      <c r="G35" s="67">
        <v>78541</v>
      </c>
      <c r="H35" s="34" t="str">
        <f t="shared" si="3"/>
        <v>correcto</v>
      </c>
    </row>
    <row r="36" spans="1:8" ht="15.75" x14ac:dyDescent="0.25">
      <c r="A36" s="15" t="s">
        <v>68</v>
      </c>
      <c r="B36" s="67">
        <v>19935</v>
      </c>
      <c r="C36" s="67">
        <v>13528</v>
      </c>
      <c r="D36" s="67">
        <v>5757</v>
      </c>
      <c r="E36" s="67">
        <v>0</v>
      </c>
      <c r="F36" s="67">
        <v>6</v>
      </c>
      <c r="G36" s="67">
        <v>644</v>
      </c>
      <c r="H36" s="34" t="str">
        <f t="shared" si="3"/>
        <v>correcto</v>
      </c>
    </row>
    <row r="37" spans="1:8" ht="15.75" x14ac:dyDescent="0.25">
      <c r="A37" s="35" t="s">
        <v>69</v>
      </c>
      <c r="B37" s="67">
        <v>40097</v>
      </c>
      <c r="C37" s="67">
        <v>7229</v>
      </c>
      <c r="D37" s="67">
        <v>1529</v>
      </c>
      <c r="E37" s="67">
        <v>5</v>
      </c>
      <c r="F37" s="67">
        <v>1076</v>
      </c>
      <c r="G37" s="67">
        <v>30258</v>
      </c>
      <c r="H37" s="34" t="str">
        <f t="shared" si="3"/>
        <v>correcto</v>
      </c>
    </row>
    <row r="38" spans="1:8" ht="15.75" x14ac:dyDescent="0.25">
      <c r="A38" s="35" t="s">
        <v>70</v>
      </c>
      <c r="B38" s="67">
        <v>23260</v>
      </c>
      <c r="C38" s="67">
        <v>6756</v>
      </c>
      <c r="D38" s="67">
        <v>1697</v>
      </c>
      <c r="E38" s="67">
        <v>0</v>
      </c>
      <c r="F38" s="67">
        <v>0</v>
      </c>
      <c r="G38" s="67">
        <v>14807</v>
      </c>
      <c r="H38" s="34" t="str">
        <f t="shared" si="3"/>
        <v>correcto</v>
      </c>
    </row>
    <row r="39" spans="1:8" ht="15.75" x14ac:dyDescent="0.25">
      <c r="A39" s="35" t="s">
        <v>71</v>
      </c>
      <c r="B39" s="67">
        <v>27163</v>
      </c>
      <c r="C39" s="67">
        <v>458</v>
      </c>
      <c r="D39" s="67">
        <v>310</v>
      </c>
      <c r="E39" s="67">
        <v>0</v>
      </c>
      <c r="F39" s="67">
        <v>0</v>
      </c>
      <c r="G39" s="67">
        <v>26395</v>
      </c>
      <c r="H39" s="34" t="str">
        <f t="shared" si="3"/>
        <v>correcto</v>
      </c>
    </row>
    <row r="40" spans="1:8" ht="15.75" x14ac:dyDescent="0.25">
      <c r="A40" s="35" t="s">
        <v>72</v>
      </c>
      <c r="B40" s="67">
        <v>18246</v>
      </c>
      <c r="C40" s="67">
        <v>10041</v>
      </c>
      <c r="D40" s="67">
        <v>7561</v>
      </c>
      <c r="E40" s="67">
        <v>0</v>
      </c>
      <c r="F40" s="67">
        <v>0</v>
      </c>
      <c r="G40" s="67">
        <v>644</v>
      </c>
      <c r="H40" s="34" t="str">
        <f t="shared" si="3"/>
        <v>correcto</v>
      </c>
    </row>
    <row r="41" spans="1:8" ht="15.75" x14ac:dyDescent="0.25">
      <c r="A41" s="35" t="s">
        <v>73</v>
      </c>
      <c r="B41" s="67">
        <v>12577</v>
      </c>
      <c r="C41" s="67">
        <v>4748</v>
      </c>
      <c r="D41" s="67">
        <v>4611</v>
      </c>
      <c r="E41" s="67">
        <v>0</v>
      </c>
      <c r="F41" s="67">
        <v>0</v>
      </c>
      <c r="G41" s="67">
        <v>3218</v>
      </c>
      <c r="H41" s="34" t="str">
        <f t="shared" ref="H41:H72" si="4">+IF(+SUM(C41:G41)=B41,"correcto","ERROR")</f>
        <v>correcto</v>
      </c>
    </row>
    <row r="42" spans="1:8" ht="15.75" x14ac:dyDescent="0.25">
      <c r="A42" s="35" t="s">
        <v>74</v>
      </c>
      <c r="B42" s="67">
        <v>13387</v>
      </c>
      <c r="C42" s="67">
        <v>242</v>
      </c>
      <c r="D42" s="67">
        <v>3488</v>
      </c>
      <c r="E42" s="67">
        <v>0</v>
      </c>
      <c r="F42" s="67">
        <v>0</v>
      </c>
      <c r="G42" s="67">
        <v>9657</v>
      </c>
      <c r="H42" s="34" t="str">
        <f t="shared" si="4"/>
        <v>correcto</v>
      </c>
    </row>
    <row r="43" spans="1:8" ht="15.75" x14ac:dyDescent="0.25">
      <c r="A43" s="35" t="s">
        <v>75</v>
      </c>
      <c r="B43" s="67">
        <v>299555</v>
      </c>
      <c r="C43" s="67">
        <v>859</v>
      </c>
      <c r="D43" s="67">
        <v>847</v>
      </c>
      <c r="E43" s="67">
        <v>0</v>
      </c>
      <c r="F43" s="67">
        <v>423</v>
      </c>
      <c r="G43" s="67">
        <v>297426</v>
      </c>
      <c r="H43" s="34" t="str">
        <f t="shared" si="4"/>
        <v>correcto</v>
      </c>
    </row>
    <row r="44" spans="1:8" ht="15.75" x14ac:dyDescent="0.25">
      <c r="A44" s="35" t="s">
        <v>76</v>
      </c>
      <c r="B44" s="67">
        <v>20127</v>
      </c>
      <c r="C44" s="67">
        <v>540</v>
      </c>
      <c r="D44" s="67">
        <v>4780</v>
      </c>
      <c r="E44" s="67">
        <v>0</v>
      </c>
      <c r="F44" s="67">
        <v>0</v>
      </c>
      <c r="G44" s="67">
        <v>14807</v>
      </c>
      <c r="H44" s="34" t="str">
        <f t="shared" si="4"/>
        <v>correcto</v>
      </c>
    </row>
    <row r="45" spans="1:8" ht="15.75" x14ac:dyDescent="0.25">
      <c r="A45" s="35" t="s">
        <v>77</v>
      </c>
      <c r="B45" s="67">
        <v>5643</v>
      </c>
      <c r="C45" s="67">
        <v>3413</v>
      </c>
      <c r="D45" s="67">
        <v>1586</v>
      </c>
      <c r="E45" s="67">
        <v>0</v>
      </c>
      <c r="F45" s="67">
        <v>0</v>
      </c>
      <c r="G45" s="67">
        <v>644</v>
      </c>
      <c r="H45" s="34" t="str">
        <f t="shared" si="4"/>
        <v>correcto</v>
      </c>
    </row>
    <row r="46" spans="1:8" ht="15.75" x14ac:dyDescent="0.25">
      <c r="A46" s="35" t="s">
        <v>78</v>
      </c>
      <c r="B46" s="67">
        <v>17089</v>
      </c>
      <c r="C46" s="67">
        <v>6918</v>
      </c>
      <c r="D46" s="67">
        <v>6308</v>
      </c>
      <c r="E46" s="67">
        <v>0</v>
      </c>
      <c r="F46" s="67">
        <v>0</v>
      </c>
      <c r="G46" s="67">
        <v>3863</v>
      </c>
      <c r="H46" s="34" t="str">
        <f t="shared" si="4"/>
        <v>correcto</v>
      </c>
    </row>
    <row r="47" spans="1:8" ht="15.75" x14ac:dyDescent="0.25">
      <c r="A47" s="35" t="s">
        <v>79</v>
      </c>
      <c r="B47" s="67">
        <v>12903</v>
      </c>
      <c r="C47" s="67">
        <v>5871</v>
      </c>
      <c r="D47" s="67">
        <v>6388</v>
      </c>
      <c r="E47" s="67">
        <v>0</v>
      </c>
      <c r="F47" s="67">
        <v>0</v>
      </c>
      <c r="G47" s="67">
        <v>644</v>
      </c>
      <c r="H47" s="34" t="str">
        <f t="shared" si="4"/>
        <v>correcto</v>
      </c>
    </row>
    <row r="48" spans="1:8" ht="15.75" x14ac:dyDescent="0.25">
      <c r="A48" s="35" t="s">
        <v>80</v>
      </c>
      <c r="B48" s="67">
        <v>7952</v>
      </c>
      <c r="C48" s="67">
        <v>3506</v>
      </c>
      <c r="D48" s="67">
        <v>3802</v>
      </c>
      <c r="E48" s="67">
        <v>0</v>
      </c>
      <c r="F48" s="67">
        <v>0</v>
      </c>
      <c r="G48" s="67">
        <v>644</v>
      </c>
      <c r="H48" s="34" t="str">
        <f t="shared" si="4"/>
        <v>correcto</v>
      </c>
    </row>
    <row r="49" spans="1:8" ht="15.75" x14ac:dyDescent="0.25">
      <c r="A49" s="35" t="s">
        <v>81</v>
      </c>
      <c r="B49" s="67">
        <v>4481</v>
      </c>
      <c r="C49" s="67">
        <v>981</v>
      </c>
      <c r="D49" s="67">
        <v>2816</v>
      </c>
      <c r="E49" s="67">
        <v>0</v>
      </c>
      <c r="F49" s="67">
        <v>40</v>
      </c>
      <c r="G49" s="67">
        <v>644</v>
      </c>
      <c r="H49" s="34" t="str">
        <f t="shared" si="4"/>
        <v>correcto</v>
      </c>
    </row>
    <row r="50" spans="1:8" ht="15.75" x14ac:dyDescent="0.25">
      <c r="A50" s="35" t="s">
        <v>82</v>
      </c>
      <c r="B50" s="67">
        <v>14471</v>
      </c>
      <c r="C50" s="67">
        <v>4400</v>
      </c>
      <c r="D50" s="67">
        <v>1703</v>
      </c>
      <c r="E50" s="67">
        <v>0</v>
      </c>
      <c r="F50" s="67">
        <v>0</v>
      </c>
      <c r="G50" s="67">
        <v>8368</v>
      </c>
      <c r="H50" s="34" t="str">
        <f t="shared" si="4"/>
        <v>correcto</v>
      </c>
    </row>
    <row r="51" spans="1:8" ht="15.75" x14ac:dyDescent="0.25">
      <c r="A51" s="35" t="s">
        <v>83</v>
      </c>
      <c r="B51" s="67">
        <v>22621</v>
      </c>
      <c r="C51" s="67">
        <v>15829</v>
      </c>
      <c r="D51" s="67">
        <v>6148</v>
      </c>
      <c r="E51" s="67">
        <v>0</v>
      </c>
      <c r="F51" s="67">
        <v>0</v>
      </c>
      <c r="G51" s="67">
        <v>644</v>
      </c>
      <c r="H51" s="34" t="str">
        <f t="shared" si="4"/>
        <v>correcto</v>
      </c>
    </row>
    <row r="52" spans="1:8" ht="15.75" x14ac:dyDescent="0.25">
      <c r="A52" s="35" t="s">
        <v>84</v>
      </c>
      <c r="B52" s="67">
        <v>18417</v>
      </c>
      <c r="C52" s="67">
        <v>8898</v>
      </c>
      <c r="D52" s="67">
        <v>8708</v>
      </c>
      <c r="E52" s="67">
        <v>0</v>
      </c>
      <c r="F52" s="67">
        <v>167</v>
      </c>
      <c r="G52" s="67">
        <v>644</v>
      </c>
      <c r="H52" s="34" t="str">
        <f t="shared" si="4"/>
        <v>correcto</v>
      </c>
    </row>
    <row r="53" spans="1:8" ht="15.75" x14ac:dyDescent="0.25">
      <c r="A53" s="35" t="s">
        <v>85</v>
      </c>
      <c r="B53" s="67">
        <v>6793</v>
      </c>
      <c r="C53" s="67">
        <v>4869</v>
      </c>
      <c r="D53" s="67">
        <v>1280</v>
      </c>
      <c r="E53" s="67">
        <v>0</v>
      </c>
      <c r="F53" s="67">
        <v>0</v>
      </c>
      <c r="G53" s="67">
        <v>644</v>
      </c>
      <c r="H53" s="34" t="str">
        <f t="shared" si="4"/>
        <v>correcto</v>
      </c>
    </row>
    <row r="54" spans="1:8" ht="15.75" x14ac:dyDescent="0.25">
      <c r="A54" s="35" t="s">
        <v>86</v>
      </c>
      <c r="B54" s="67">
        <v>23725</v>
      </c>
      <c r="C54" s="67">
        <v>11424</v>
      </c>
      <c r="D54" s="67">
        <v>9047</v>
      </c>
      <c r="E54" s="67">
        <v>0</v>
      </c>
      <c r="F54" s="67">
        <v>36</v>
      </c>
      <c r="G54" s="67">
        <v>3218</v>
      </c>
      <c r="H54" s="34" t="str">
        <f t="shared" si="4"/>
        <v>correcto</v>
      </c>
    </row>
    <row r="55" spans="1:8" ht="15.75" x14ac:dyDescent="0.25">
      <c r="A55" s="35" t="s">
        <v>87</v>
      </c>
      <c r="B55" s="67">
        <v>35391</v>
      </c>
      <c r="C55" s="67">
        <v>8216</v>
      </c>
      <c r="D55" s="67">
        <v>6574</v>
      </c>
      <c r="E55" s="67">
        <v>0</v>
      </c>
      <c r="F55" s="67">
        <v>0</v>
      </c>
      <c r="G55" s="67">
        <v>20601</v>
      </c>
      <c r="H55" s="34" t="str">
        <f t="shared" si="4"/>
        <v>correcto</v>
      </c>
    </row>
    <row r="56" spans="1:8" ht="15.75" x14ac:dyDescent="0.25">
      <c r="A56" s="35" t="s">
        <v>88</v>
      </c>
      <c r="B56" s="67">
        <v>16596</v>
      </c>
      <c r="C56" s="67">
        <v>1821</v>
      </c>
      <c r="D56" s="67">
        <v>7626</v>
      </c>
      <c r="E56" s="67">
        <v>3</v>
      </c>
      <c r="F56" s="67">
        <v>64</v>
      </c>
      <c r="G56" s="67">
        <v>7082</v>
      </c>
      <c r="H56" s="34" t="str">
        <f t="shared" si="4"/>
        <v>correcto</v>
      </c>
    </row>
    <row r="57" spans="1:8" ht="15.75" x14ac:dyDescent="0.25">
      <c r="A57" s="35" t="s">
        <v>89</v>
      </c>
      <c r="B57" s="67">
        <v>41187</v>
      </c>
      <c r="C57" s="67">
        <v>4297</v>
      </c>
      <c r="D57" s="67">
        <v>6633</v>
      </c>
      <c r="E57" s="67">
        <v>0</v>
      </c>
      <c r="F57" s="67">
        <v>0</v>
      </c>
      <c r="G57" s="67">
        <v>30257</v>
      </c>
      <c r="H57" s="34" t="str">
        <f t="shared" si="4"/>
        <v>correcto</v>
      </c>
    </row>
    <row r="58" spans="1:8" ht="15.75" x14ac:dyDescent="0.25">
      <c r="A58" s="35" t="s">
        <v>90</v>
      </c>
      <c r="B58" s="67">
        <v>12274</v>
      </c>
      <c r="C58" s="67">
        <v>6928</v>
      </c>
      <c r="D58" s="67">
        <v>4703</v>
      </c>
      <c r="E58" s="67">
        <v>0</v>
      </c>
      <c r="F58" s="67">
        <v>0</v>
      </c>
      <c r="G58" s="67">
        <v>643</v>
      </c>
      <c r="H58" s="34" t="str">
        <f t="shared" si="4"/>
        <v>correcto</v>
      </c>
    </row>
    <row r="59" spans="1:8" ht="15.75" x14ac:dyDescent="0.25">
      <c r="A59" s="35" t="s">
        <v>91</v>
      </c>
      <c r="B59" s="67">
        <v>4760</v>
      </c>
      <c r="C59" s="67">
        <v>1117</v>
      </c>
      <c r="D59" s="67">
        <v>2356</v>
      </c>
      <c r="E59" s="67">
        <v>0</v>
      </c>
      <c r="F59" s="67">
        <v>0</v>
      </c>
      <c r="G59" s="67">
        <v>1287</v>
      </c>
      <c r="H59" s="34" t="str">
        <f t="shared" si="4"/>
        <v>correcto</v>
      </c>
    </row>
    <row r="60" spans="1:8" ht="15.75" x14ac:dyDescent="0.25">
      <c r="A60" s="35" t="s">
        <v>92</v>
      </c>
      <c r="B60" s="67">
        <v>471102</v>
      </c>
      <c r="C60" s="67">
        <v>45</v>
      </c>
      <c r="D60" s="67">
        <v>68</v>
      </c>
      <c r="E60" s="67">
        <v>4</v>
      </c>
      <c r="F60" s="67">
        <v>383</v>
      </c>
      <c r="G60" s="67">
        <v>470602</v>
      </c>
      <c r="H60" s="34" t="str">
        <f t="shared" si="4"/>
        <v>correcto</v>
      </c>
    </row>
    <row r="61" spans="1:8" ht="15.75" x14ac:dyDescent="0.25">
      <c r="A61" s="35" t="s">
        <v>93</v>
      </c>
      <c r="B61" s="67">
        <v>44709</v>
      </c>
      <c r="C61" s="67">
        <v>1980</v>
      </c>
      <c r="D61" s="67">
        <v>884</v>
      </c>
      <c r="E61" s="67">
        <v>0</v>
      </c>
      <c r="F61" s="67">
        <v>0</v>
      </c>
      <c r="G61" s="67">
        <v>41845</v>
      </c>
      <c r="H61" s="34" t="str">
        <f t="shared" si="4"/>
        <v>correcto</v>
      </c>
    </row>
    <row r="62" spans="1:8" ht="15.75" x14ac:dyDescent="0.25">
      <c r="A62" s="35" t="s">
        <v>94</v>
      </c>
      <c r="B62" s="67">
        <v>21103</v>
      </c>
      <c r="C62" s="67">
        <v>2391</v>
      </c>
      <c r="D62" s="67">
        <v>3905</v>
      </c>
      <c r="E62" s="67">
        <v>0</v>
      </c>
      <c r="F62" s="67">
        <v>0</v>
      </c>
      <c r="G62" s="67">
        <v>14807</v>
      </c>
      <c r="H62" s="34" t="str">
        <f t="shared" si="4"/>
        <v>correcto</v>
      </c>
    </row>
    <row r="63" spans="1:8" ht="15.75" x14ac:dyDescent="0.25">
      <c r="A63" s="35" t="s">
        <v>95</v>
      </c>
      <c r="B63" s="67">
        <v>10318</v>
      </c>
      <c r="C63" s="67">
        <v>7462</v>
      </c>
      <c r="D63" s="67">
        <v>2212</v>
      </c>
      <c r="F63" s="67">
        <v>0</v>
      </c>
      <c r="G63" s="67">
        <v>644</v>
      </c>
      <c r="H63" s="34" t="str">
        <f t="shared" si="4"/>
        <v>correcto</v>
      </c>
    </row>
    <row r="64" spans="1:8" ht="15.75" x14ac:dyDescent="0.25">
      <c r="A64" s="35" t="s">
        <v>96</v>
      </c>
      <c r="B64" s="67">
        <v>7266</v>
      </c>
      <c r="C64" s="67">
        <v>2746</v>
      </c>
      <c r="D64" s="67">
        <v>3876</v>
      </c>
      <c r="E64" s="67">
        <v>0</v>
      </c>
      <c r="F64" s="67">
        <v>0</v>
      </c>
      <c r="G64" s="67">
        <v>644</v>
      </c>
      <c r="H64" s="34" t="str">
        <f t="shared" si="4"/>
        <v>correcto</v>
      </c>
    </row>
    <row r="65" spans="1:8" ht="15.75" x14ac:dyDescent="0.25">
      <c r="A65" s="35" t="s">
        <v>97</v>
      </c>
      <c r="B65" s="67">
        <v>8803</v>
      </c>
      <c r="C65" s="67">
        <v>5747</v>
      </c>
      <c r="D65" s="67">
        <v>2412</v>
      </c>
      <c r="E65" s="67">
        <v>0</v>
      </c>
      <c r="F65" s="67">
        <v>0</v>
      </c>
      <c r="G65" s="67">
        <v>644</v>
      </c>
      <c r="H65" s="34" t="str">
        <f t="shared" si="4"/>
        <v>correcto</v>
      </c>
    </row>
    <row r="66" spans="1:8" ht="15.75" x14ac:dyDescent="0.25">
      <c r="A66" s="35" t="s">
        <v>98</v>
      </c>
      <c r="B66" s="67">
        <v>6960</v>
      </c>
      <c r="C66" s="67">
        <v>3709</v>
      </c>
      <c r="D66" s="67">
        <v>2607</v>
      </c>
      <c r="F66" s="67">
        <v>0</v>
      </c>
      <c r="G66" s="67">
        <v>644</v>
      </c>
      <c r="H66" s="34" t="str">
        <f t="shared" si="4"/>
        <v>correcto</v>
      </c>
    </row>
    <row r="67" spans="1:8" ht="15.75" x14ac:dyDescent="0.25">
      <c r="A67" s="35" t="s">
        <v>99</v>
      </c>
      <c r="B67" s="67">
        <v>4207</v>
      </c>
      <c r="C67" s="67">
        <v>804</v>
      </c>
      <c r="D67" s="67">
        <v>2759</v>
      </c>
      <c r="E67" s="67">
        <v>0</v>
      </c>
      <c r="F67" s="67">
        <v>0</v>
      </c>
      <c r="G67" s="67">
        <v>644</v>
      </c>
      <c r="H67" s="34" t="str">
        <f t="shared" si="4"/>
        <v>correcto</v>
      </c>
    </row>
    <row r="68" spans="1:8" ht="15.75" x14ac:dyDescent="0.25">
      <c r="A68" s="35" t="s">
        <v>100</v>
      </c>
      <c r="B68" s="67">
        <v>12595</v>
      </c>
      <c r="C68" s="67">
        <v>5322</v>
      </c>
      <c r="D68" s="67">
        <v>6629</v>
      </c>
      <c r="E68" s="67">
        <v>0</v>
      </c>
      <c r="F68" s="67">
        <v>0</v>
      </c>
      <c r="G68" s="67">
        <v>644</v>
      </c>
      <c r="H68" s="34" t="str">
        <f t="shared" si="4"/>
        <v>correcto</v>
      </c>
    </row>
    <row r="69" spans="1:8" ht="15.75" x14ac:dyDescent="0.25">
      <c r="A69" s="35" t="s">
        <v>101</v>
      </c>
      <c r="B69" s="67">
        <v>4002</v>
      </c>
      <c r="C69" s="67">
        <v>498</v>
      </c>
      <c r="D69" s="67">
        <v>2860</v>
      </c>
      <c r="E69" s="67">
        <v>0</v>
      </c>
      <c r="F69" s="67">
        <v>0</v>
      </c>
      <c r="G69" s="67">
        <v>644</v>
      </c>
      <c r="H69" s="34" t="str">
        <f t="shared" si="4"/>
        <v>correcto</v>
      </c>
    </row>
    <row r="70" spans="1:8" ht="15.75" x14ac:dyDescent="0.25">
      <c r="A70" s="35" t="s">
        <v>102</v>
      </c>
      <c r="B70" s="67">
        <v>3247</v>
      </c>
      <c r="C70" s="67">
        <v>68</v>
      </c>
      <c r="D70" s="67">
        <v>2534</v>
      </c>
      <c r="E70" s="67">
        <v>1</v>
      </c>
      <c r="F70" s="67">
        <v>0</v>
      </c>
      <c r="G70" s="67">
        <v>644</v>
      </c>
      <c r="H70" s="34" t="str">
        <f t="shared" si="4"/>
        <v>correcto</v>
      </c>
    </row>
    <row r="71" spans="1:8" ht="15.75" x14ac:dyDescent="0.25">
      <c r="A71" s="35" t="s">
        <v>103</v>
      </c>
      <c r="B71" s="67">
        <v>5416</v>
      </c>
      <c r="C71" s="67">
        <v>1112</v>
      </c>
      <c r="D71" s="67">
        <v>3657</v>
      </c>
      <c r="E71" s="67">
        <v>0</v>
      </c>
      <c r="F71" s="67">
        <v>3</v>
      </c>
      <c r="G71" s="67">
        <v>644</v>
      </c>
      <c r="H71" s="34" t="str">
        <f t="shared" si="4"/>
        <v>correcto</v>
      </c>
    </row>
    <row r="72" spans="1:8" ht="15.75" x14ac:dyDescent="0.25">
      <c r="A72" s="35" t="s">
        <v>104</v>
      </c>
      <c r="B72" s="67">
        <v>5107</v>
      </c>
      <c r="C72" s="67">
        <v>788</v>
      </c>
      <c r="D72" s="67">
        <v>3031</v>
      </c>
      <c r="E72" s="67">
        <v>0</v>
      </c>
      <c r="F72" s="67">
        <v>0</v>
      </c>
      <c r="G72" s="67">
        <v>1288</v>
      </c>
      <c r="H72" s="34" t="str">
        <f t="shared" si="4"/>
        <v>correcto</v>
      </c>
    </row>
    <row r="73" spans="1:8" ht="15.75" x14ac:dyDescent="0.25">
      <c r="A73" s="35" t="s">
        <v>105</v>
      </c>
      <c r="B73" s="67">
        <v>16984</v>
      </c>
      <c r="C73" s="67">
        <v>3979</v>
      </c>
      <c r="D73" s="67">
        <v>9142</v>
      </c>
      <c r="E73" s="67">
        <v>0</v>
      </c>
      <c r="F73" s="67">
        <v>0</v>
      </c>
      <c r="G73" s="67">
        <v>3863</v>
      </c>
      <c r="H73" s="34" t="str">
        <f t="shared" ref="H73:H104" si="5">+IF(+SUM(C73:G73)=B73,"correcto","ERROR")</f>
        <v>correcto</v>
      </c>
    </row>
    <row r="74" spans="1:8" ht="15.75" x14ac:dyDescent="0.25">
      <c r="A74" s="35" t="s">
        <v>106</v>
      </c>
      <c r="B74" s="67">
        <v>130934</v>
      </c>
      <c r="C74" s="67">
        <v>6916</v>
      </c>
      <c r="D74" s="67">
        <v>3388</v>
      </c>
      <c r="E74" s="67">
        <v>31626</v>
      </c>
      <c r="F74" s="67">
        <v>1450</v>
      </c>
      <c r="G74" s="67">
        <v>87554</v>
      </c>
      <c r="H74" s="34" t="str">
        <f t="shared" si="5"/>
        <v>correcto</v>
      </c>
    </row>
    <row r="75" spans="1:8" ht="15.75" x14ac:dyDescent="0.25">
      <c r="A75" s="35" t="s">
        <v>107</v>
      </c>
      <c r="B75" s="67">
        <v>34024</v>
      </c>
      <c r="C75" s="67">
        <v>336</v>
      </c>
      <c r="D75" s="67">
        <v>1499</v>
      </c>
      <c r="E75" s="67">
        <v>0</v>
      </c>
      <c r="F75" s="67">
        <v>0</v>
      </c>
      <c r="G75" s="67">
        <v>32189</v>
      </c>
      <c r="H75" s="34" t="str">
        <f t="shared" si="5"/>
        <v>correcto</v>
      </c>
    </row>
    <row r="76" spans="1:8" ht="15.75" x14ac:dyDescent="0.25">
      <c r="A76" s="35" t="s">
        <v>108</v>
      </c>
      <c r="B76" s="67">
        <v>8930</v>
      </c>
      <c r="C76" s="67">
        <v>4350</v>
      </c>
      <c r="D76" s="67">
        <v>3936</v>
      </c>
      <c r="E76" s="67">
        <v>0</v>
      </c>
      <c r="F76" s="67">
        <v>0</v>
      </c>
      <c r="G76" s="67">
        <v>644</v>
      </c>
      <c r="H76" s="34" t="str">
        <f t="shared" si="5"/>
        <v>correcto</v>
      </c>
    </row>
    <row r="77" spans="1:8" ht="15.75" x14ac:dyDescent="0.25">
      <c r="A77" s="35" t="s">
        <v>109</v>
      </c>
      <c r="B77" s="67">
        <v>29086</v>
      </c>
      <c r="C77" s="67">
        <v>10051</v>
      </c>
      <c r="D77" s="67">
        <v>13885</v>
      </c>
      <c r="E77" s="67">
        <v>0</v>
      </c>
      <c r="F77" s="67">
        <v>0</v>
      </c>
      <c r="G77" s="67">
        <v>5150</v>
      </c>
      <c r="H77" s="34" t="str">
        <f t="shared" si="5"/>
        <v>correcto</v>
      </c>
    </row>
    <row r="78" spans="1:8" ht="15.75" x14ac:dyDescent="0.25">
      <c r="A78" s="35" t="s">
        <v>110</v>
      </c>
      <c r="B78" s="67">
        <v>11368</v>
      </c>
      <c r="C78" s="67">
        <v>5969</v>
      </c>
      <c r="D78" s="67">
        <v>4755</v>
      </c>
      <c r="E78" s="67">
        <v>0</v>
      </c>
      <c r="F78" s="67">
        <v>0</v>
      </c>
      <c r="G78" s="67">
        <v>644</v>
      </c>
      <c r="H78" s="34" t="str">
        <f t="shared" si="5"/>
        <v>correcto</v>
      </c>
    </row>
    <row r="79" spans="1:8" ht="15.75" x14ac:dyDescent="0.25">
      <c r="A79" s="35" t="s">
        <v>111</v>
      </c>
      <c r="B79" s="67">
        <v>14107</v>
      </c>
      <c r="C79" s="67">
        <v>7086</v>
      </c>
      <c r="D79" s="67">
        <v>6377</v>
      </c>
      <c r="E79" s="67">
        <v>0</v>
      </c>
      <c r="F79" s="67">
        <v>0</v>
      </c>
      <c r="G79" s="67">
        <v>644</v>
      </c>
      <c r="H79" s="34" t="str">
        <f t="shared" si="5"/>
        <v>correcto</v>
      </c>
    </row>
    <row r="80" spans="1:8" ht="15.75" x14ac:dyDescent="0.25">
      <c r="A80" s="35" t="s">
        <v>112</v>
      </c>
      <c r="B80" s="67">
        <v>6032</v>
      </c>
      <c r="C80" s="67">
        <v>3268</v>
      </c>
      <c r="D80" s="67">
        <v>2120</v>
      </c>
      <c r="E80" s="67">
        <v>0</v>
      </c>
      <c r="F80" s="67">
        <v>0</v>
      </c>
      <c r="G80" s="67">
        <v>644</v>
      </c>
      <c r="H80" s="34" t="str">
        <f t="shared" si="5"/>
        <v>correcto</v>
      </c>
    </row>
    <row r="81" spans="1:8" ht="15.75" x14ac:dyDescent="0.25">
      <c r="A81" s="35" t="s">
        <v>113</v>
      </c>
      <c r="B81" s="67">
        <v>34589</v>
      </c>
      <c r="C81" s="67">
        <v>3866</v>
      </c>
      <c r="D81" s="67">
        <v>7110</v>
      </c>
      <c r="E81" s="67">
        <v>0</v>
      </c>
      <c r="F81" s="67">
        <v>2368</v>
      </c>
      <c r="G81" s="67">
        <v>21245</v>
      </c>
      <c r="H81" s="34" t="str">
        <f t="shared" si="5"/>
        <v>correcto</v>
      </c>
    </row>
    <row r="82" spans="1:8" ht="15.75" x14ac:dyDescent="0.25">
      <c r="A82" s="35" t="s">
        <v>114</v>
      </c>
      <c r="B82" s="67">
        <v>26634</v>
      </c>
      <c r="C82" s="67">
        <v>7258</v>
      </c>
      <c r="D82" s="67">
        <v>4569</v>
      </c>
      <c r="E82" s="67">
        <v>0</v>
      </c>
      <c r="F82" s="67">
        <v>0</v>
      </c>
      <c r="G82" s="67">
        <v>14807</v>
      </c>
      <c r="H82" s="34" t="str">
        <f t="shared" si="5"/>
        <v>correcto</v>
      </c>
    </row>
    <row r="83" spans="1:8" ht="15.75" x14ac:dyDescent="0.25">
      <c r="A83" s="35" t="s">
        <v>115</v>
      </c>
      <c r="B83" s="67">
        <v>141851</v>
      </c>
      <c r="C83" s="67">
        <v>12599</v>
      </c>
      <c r="D83" s="67">
        <v>2290</v>
      </c>
      <c r="E83" s="67">
        <v>0</v>
      </c>
      <c r="F83" s="67">
        <v>137</v>
      </c>
      <c r="G83" s="67">
        <v>126825</v>
      </c>
      <c r="H83" s="34" t="str">
        <f t="shared" si="5"/>
        <v>correcto</v>
      </c>
    </row>
    <row r="84" spans="1:8" ht="15.75" x14ac:dyDescent="0.25">
      <c r="A84" s="35" t="s">
        <v>116</v>
      </c>
      <c r="B84" s="67">
        <v>7083</v>
      </c>
      <c r="C84" s="67">
        <v>2113</v>
      </c>
      <c r="D84" s="67">
        <v>4326</v>
      </c>
      <c r="E84" s="67">
        <v>0</v>
      </c>
      <c r="F84" s="67">
        <v>0</v>
      </c>
      <c r="G84" s="67">
        <v>644</v>
      </c>
      <c r="H84" s="34" t="str">
        <f t="shared" si="5"/>
        <v>correcto</v>
      </c>
    </row>
    <row r="85" spans="1:8" ht="15.75" x14ac:dyDescent="0.25">
      <c r="A85" s="35" t="s">
        <v>117</v>
      </c>
      <c r="B85" s="67">
        <v>6378</v>
      </c>
      <c r="C85" s="67">
        <v>1342</v>
      </c>
      <c r="D85" s="67">
        <v>4392</v>
      </c>
      <c r="E85" s="67">
        <v>0</v>
      </c>
      <c r="F85" s="67">
        <v>0</v>
      </c>
      <c r="G85" s="67">
        <v>644</v>
      </c>
      <c r="H85" s="34" t="str">
        <f t="shared" si="5"/>
        <v>correcto</v>
      </c>
    </row>
    <row r="86" spans="1:8" ht="15.75" x14ac:dyDescent="0.25">
      <c r="A86" s="35" t="s">
        <v>118</v>
      </c>
      <c r="B86" s="67">
        <v>8722</v>
      </c>
      <c r="C86" s="67">
        <v>2625</v>
      </c>
      <c r="D86" s="67">
        <v>5453</v>
      </c>
      <c r="E86" s="67">
        <v>0</v>
      </c>
      <c r="F86" s="67">
        <v>0</v>
      </c>
      <c r="G86" s="67">
        <v>644</v>
      </c>
      <c r="H86" s="34" t="str">
        <f t="shared" si="5"/>
        <v>correcto</v>
      </c>
    </row>
    <row r="87" spans="1:8" ht="15.75" x14ac:dyDescent="0.25">
      <c r="A87" s="35" t="s">
        <v>119</v>
      </c>
      <c r="B87" s="67">
        <v>22228</v>
      </c>
      <c r="C87" s="67">
        <v>4800</v>
      </c>
      <c r="D87" s="67">
        <v>12278</v>
      </c>
      <c r="E87" s="67">
        <v>0</v>
      </c>
      <c r="F87" s="67">
        <v>0</v>
      </c>
      <c r="G87" s="67">
        <v>5150</v>
      </c>
      <c r="H87" s="34" t="str">
        <f t="shared" si="5"/>
        <v>correcto</v>
      </c>
    </row>
    <row r="88" spans="1:8" ht="15.75" x14ac:dyDescent="0.25">
      <c r="A88" s="35" t="s">
        <v>120</v>
      </c>
      <c r="B88" s="67">
        <v>26499</v>
      </c>
      <c r="C88" s="67">
        <v>13337</v>
      </c>
      <c r="D88" s="67">
        <v>6141</v>
      </c>
      <c r="E88" s="67">
        <v>2275</v>
      </c>
      <c r="F88" s="67">
        <v>240</v>
      </c>
      <c r="G88" s="67">
        <v>4506</v>
      </c>
      <c r="H88" s="34" t="str">
        <f t="shared" si="5"/>
        <v>correcto</v>
      </c>
    </row>
    <row r="89" spans="1:8" ht="15.75" x14ac:dyDescent="0.25">
      <c r="A89" s="35" t="s">
        <v>121</v>
      </c>
      <c r="B89" s="67">
        <v>15621</v>
      </c>
      <c r="C89" s="67">
        <v>2204</v>
      </c>
      <c r="D89" s="67">
        <v>6335</v>
      </c>
      <c r="E89" s="67">
        <v>0</v>
      </c>
      <c r="F89" s="67">
        <v>0</v>
      </c>
      <c r="G89" s="67">
        <v>7082</v>
      </c>
      <c r="H89" s="34" t="str">
        <f t="shared" si="5"/>
        <v>correcto</v>
      </c>
    </row>
    <row r="90" spans="1:8" ht="15.75" x14ac:dyDescent="0.25">
      <c r="A90" s="35" t="s">
        <v>122</v>
      </c>
      <c r="B90" s="67">
        <v>39330</v>
      </c>
      <c r="C90" s="67">
        <v>1801</v>
      </c>
      <c r="D90" s="67">
        <v>3409</v>
      </c>
      <c r="E90" s="67">
        <v>0</v>
      </c>
      <c r="F90" s="67">
        <v>0</v>
      </c>
      <c r="G90" s="67">
        <v>34120</v>
      </c>
      <c r="H90" s="34" t="str">
        <f t="shared" si="5"/>
        <v>correcto</v>
      </c>
    </row>
    <row r="91" spans="1:8" ht="15.75" x14ac:dyDescent="0.25">
      <c r="A91" s="35" t="s">
        <v>123</v>
      </c>
      <c r="B91" s="67">
        <v>25223</v>
      </c>
      <c r="C91" s="67">
        <v>1287</v>
      </c>
      <c r="D91" s="67">
        <v>5580</v>
      </c>
      <c r="E91" s="67">
        <v>0</v>
      </c>
      <c r="F91" s="67">
        <v>331</v>
      </c>
      <c r="G91" s="67">
        <v>18025</v>
      </c>
      <c r="H91" s="34" t="str">
        <f t="shared" si="5"/>
        <v>correcto</v>
      </c>
    </row>
    <row r="92" spans="1:8" ht="15.75" x14ac:dyDescent="0.25">
      <c r="A92" s="35" t="s">
        <v>124</v>
      </c>
      <c r="B92" s="67">
        <v>5597</v>
      </c>
      <c r="C92" s="67">
        <v>1865</v>
      </c>
      <c r="D92" s="67">
        <v>3088</v>
      </c>
      <c r="E92" s="67">
        <v>0</v>
      </c>
      <c r="F92" s="67">
        <v>0</v>
      </c>
      <c r="G92" s="67">
        <v>644</v>
      </c>
      <c r="H92" s="34" t="str">
        <f t="shared" si="5"/>
        <v>correcto</v>
      </c>
    </row>
    <row r="93" spans="1:8" ht="15.75" x14ac:dyDescent="0.25">
      <c r="A93" s="35" t="s">
        <v>125</v>
      </c>
      <c r="B93" s="67">
        <v>5167</v>
      </c>
      <c r="C93" s="67">
        <v>306</v>
      </c>
      <c r="D93" s="67">
        <v>4217</v>
      </c>
      <c r="E93" s="67">
        <v>0</v>
      </c>
      <c r="F93" s="67">
        <v>0</v>
      </c>
      <c r="G93" s="67">
        <v>644</v>
      </c>
      <c r="H93" s="34" t="str">
        <f t="shared" si="5"/>
        <v>correcto</v>
      </c>
    </row>
    <row r="94" spans="1:8" ht="15.75" x14ac:dyDescent="0.25">
      <c r="A94" s="35" t="s">
        <v>126</v>
      </c>
      <c r="B94" s="67">
        <v>12830</v>
      </c>
      <c r="C94" s="67">
        <v>1636</v>
      </c>
      <c r="D94" s="67">
        <v>4112</v>
      </c>
      <c r="E94" s="67">
        <v>0</v>
      </c>
      <c r="F94" s="67">
        <v>0</v>
      </c>
      <c r="G94" s="67">
        <v>7082</v>
      </c>
      <c r="H94" s="34" t="str">
        <f t="shared" si="5"/>
        <v>correcto</v>
      </c>
    </row>
    <row r="95" spans="1:8" ht="15.75" x14ac:dyDescent="0.25">
      <c r="A95" s="35" t="s">
        <v>127</v>
      </c>
      <c r="B95" s="67">
        <v>29624</v>
      </c>
      <c r="C95" s="67">
        <v>3697</v>
      </c>
      <c r="D95" s="67">
        <v>4038</v>
      </c>
      <c r="E95" s="67">
        <v>0</v>
      </c>
      <c r="F95" s="67">
        <v>0</v>
      </c>
      <c r="G95" s="67">
        <v>21889</v>
      </c>
      <c r="H95" s="34" t="str">
        <f t="shared" si="5"/>
        <v>correcto</v>
      </c>
    </row>
    <row r="96" spans="1:8" ht="15.75" x14ac:dyDescent="0.25">
      <c r="A96" s="35" t="s">
        <v>128</v>
      </c>
      <c r="B96" s="67">
        <v>8253</v>
      </c>
      <c r="C96" s="67">
        <v>974</v>
      </c>
      <c r="D96" s="67">
        <v>4704</v>
      </c>
      <c r="E96" s="67">
        <v>0</v>
      </c>
      <c r="F96" s="67">
        <v>0</v>
      </c>
      <c r="G96" s="67">
        <v>2575</v>
      </c>
      <c r="H96" s="34" t="str">
        <f t="shared" si="5"/>
        <v>correcto</v>
      </c>
    </row>
    <row r="97" spans="1:8" ht="15.75" x14ac:dyDescent="0.25">
      <c r="A97" s="35" t="s">
        <v>129</v>
      </c>
      <c r="B97" s="67">
        <v>10765</v>
      </c>
      <c r="C97" s="67">
        <v>1156</v>
      </c>
      <c r="D97" s="67">
        <v>5103</v>
      </c>
      <c r="E97" s="67">
        <v>0</v>
      </c>
      <c r="F97" s="67">
        <v>0</v>
      </c>
      <c r="G97" s="67">
        <v>4506</v>
      </c>
      <c r="H97" s="34" t="str">
        <f t="shared" si="5"/>
        <v>correcto</v>
      </c>
    </row>
    <row r="98" spans="1:8" ht="15.75" x14ac:dyDescent="0.25">
      <c r="A98" s="35" t="s">
        <v>130</v>
      </c>
      <c r="B98" s="67">
        <v>17793</v>
      </c>
      <c r="C98" s="67">
        <v>12308</v>
      </c>
      <c r="D98" s="67">
        <v>4793</v>
      </c>
      <c r="E98" s="67">
        <v>0</v>
      </c>
      <c r="F98" s="67">
        <v>48</v>
      </c>
      <c r="G98" s="67">
        <v>644</v>
      </c>
      <c r="H98" s="34" t="str">
        <f t="shared" si="5"/>
        <v>correcto</v>
      </c>
    </row>
    <row r="99" spans="1:8" ht="15.75" x14ac:dyDescent="0.25">
      <c r="A99" s="35" t="s">
        <v>131</v>
      </c>
      <c r="B99" s="67">
        <v>21090</v>
      </c>
      <c r="C99" s="67">
        <v>7024</v>
      </c>
      <c r="D99" s="67">
        <v>8916</v>
      </c>
      <c r="E99" s="67">
        <v>0</v>
      </c>
      <c r="F99" s="67">
        <v>0</v>
      </c>
      <c r="G99" s="67">
        <v>5150</v>
      </c>
      <c r="H99" s="34" t="str">
        <f t="shared" si="5"/>
        <v>correcto</v>
      </c>
    </row>
    <row r="100" spans="1:8" ht="15.75" x14ac:dyDescent="0.25">
      <c r="A100" s="35" t="s">
        <v>132</v>
      </c>
      <c r="B100" s="67">
        <v>101246</v>
      </c>
      <c r="C100" s="67">
        <v>5135</v>
      </c>
      <c r="D100" s="67">
        <v>10896</v>
      </c>
      <c r="E100" s="67">
        <v>1</v>
      </c>
      <c r="F100" s="67">
        <v>9893</v>
      </c>
      <c r="G100" s="67">
        <v>75321</v>
      </c>
      <c r="H100" s="34" t="str">
        <f t="shared" si="5"/>
        <v>correcto</v>
      </c>
    </row>
    <row r="101" spans="1:8" ht="15.75" x14ac:dyDescent="0.25">
      <c r="A101" s="35" t="s">
        <v>133</v>
      </c>
      <c r="B101" s="67">
        <v>19979</v>
      </c>
      <c r="C101" s="67">
        <v>14011</v>
      </c>
      <c r="D101" s="67">
        <v>5269</v>
      </c>
      <c r="E101" s="67">
        <v>0</v>
      </c>
      <c r="F101" s="67">
        <v>55</v>
      </c>
      <c r="G101" s="67">
        <v>644</v>
      </c>
      <c r="H101" s="34" t="str">
        <f t="shared" si="5"/>
        <v>correcto</v>
      </c>
    </row>
    <row r="102" spans="1:8" ht="15.75" x14ac:dyDescent="0.25">
      <c r="A102" s="35" t="s">
        <v>134</v>
      </c>
      <c r="B102" s="67">
        <v>18719</v>
      </c>
      <c r="C102" s="67">
        <v>10207</v>
      </c>
      <c r="D102" s="67">
        <v>7868</v>
      </c>
      <c r="E102" s="67">
        <v>0</v>
      </c>
      <c r="F102" s="67">
        <v>0</v>
      </c>
      <c r="G102" s="67">
        <v>644</v>
      </c>
      <c r="H102" s="34" t="str">
        <f t="shared" si="5"/>
        <v>correcto</v>
      </c>
    </row>
    <row r="103" spans="1:8" ht="15.75" x14ac:dyDescent="0.25">
      <c r="A103" s="35" t="s">
        <v>135</v>
      </c>
      <c r="B103" s="67">
        <v>11474</v>
      </c>
      <c r="C103" s="67">
        <v>5161</v>
      </c>
      <c r="D103" s="67">
        <v>5026</v>
      </c>
      <c r="E103" s="67">
        <v>0</v>
      </c>
      <c r="F103" s="67">
        <v>0</v>
      </c>
      <c r="G103" s="67">
        <v>1287</v>
      </c>
      <c r="H103" s="34" t="str">
        <f t="shared" si="5"/>
        <v>correcto</v>
      </c>
    </row>
    <row r="104" spans="1:8" ht="15.75" x14ac:dyDescent="0.25">
      <c r="A104" s="35" t="s">
        <v>136</v>
      </c>
      <c r="B104" s="67">
        <v>45564</v>
      </c>
      <c r="C104" s="67">
        <v>19359</v>
      </c>
      <c r="D104" s="67">
        <v>4316</v>
      </c>
      <c r="E104" s="67">
        <v>0</v>
      </c>
      <c r="F104" s="67">
        <v>0</v>
      </c>
      <c r="G104" s="67">
        <v>21889</v>
      </c>
      <c r="H104" s="34" t="str">
        <f t="shared" si="5"/>
        <v>correcto</v>
      </c>
    </row>
    <row r="105" spans="1:8" ht="15.75" x14ac:dyDescent="0.25">
      <c r="A105" s="35" t="s">
        <v>137</v>
      </c>
      <c r="B105" s="67">
        <v>4707</v>
      </c>
      <c r="C105" s="67">
        <v>547</v>
      </c>
      <c r="D105" s="67">
        <v>3516</v>
      </c>
      <c r="E105" s="67">
        <v>0</v>
      </c>
      <c r="F105" s="67">
        <v>0</v>
      </c>
      <c r="G105" s="67">
        <v>644</v>
      </c>
      <c r="H105" s="34" t="str">
        <f t="shared" ref="H105:H132" si="6">+IF(+SUM(C105:G105)=B105,"correcto","ERROR")</f>
        <v>correcto</v>
      </c>
    </row>
    <row r="106" spans="1:8" ht="15.75" x14ac:dyDescent="0.25">
      <c r="A106" s="35" t="s">
        <v>138</v>
      </c>
      <c r="B106" s="67">
        <v>62175</v>
      </c>
      <c r="C106" s="67">
        <v>1130</v>
      </c>
      <c r="D106" s="67">
        <v>4383</v>
      </c>
      <c r="E106" s="67">
        <v>0</v>
      </c>
      <c r="F106" s="67">
        <v>9</v>
      </c>
      <c r="G106" s="67">
        <v>56653</v>
      </c>
      <c r="H106" s="34" t="str">
        <f t="shared" si="6"/>
        <v>correcto</v>
      </c>
    </row>
    <row r="107" spans="1:8" ht="15.75" x14ac:dyDescent="0.25">
      <c r="A107" s="35" t="s">
        <v>139</v>
      </c>
      <c r="B107" s="67">
        <v>23276</v>
      </c>
      <c r="C107" s="67">
        <v>17022</v>
      </c>
      <c r="D107" s="67">
        <v>5610</v>
      </c>
      <c r="E107" s="67">
        <v>0</v>
      </c>
      <c r="F107" s="67">
        <v>0</v>
      </c>
      <c r="G107" s="67">
        <v>644</v>
      </c>
      <c r="H107" s="34" t="str">
        <f t="shared" si="6"/>
        <v>correcto</v>
      </c>
    </row>
    <row r="108" spans="1:8" ht="15.75" x14ac:dyDescent="0.25">
      <c r="A108" s="35" t="s">
        <v>140</v>
      </c>
      <c r="B108" s="67">
        <v>215791</v>
      </c>
      <c r="C108" s="67">
        <v>7388</v>
      </c>
      <c r="D108" s="67">
        <v>1089</v>
      </c>
      <c r="E108" s="67">
        <v>17</v>
      </c>
      <c r="F108" s="67">
        <v>0</v>
      </c>
      <c r="G108" s="67">
        <v>207297</v>
      </c>
      <c r="H108" s="34" t="str">
        <f t="shared" si="6"/>
        <v>correcto</v>
      </c>
    </row>
    <row r="109" spans="1:8" ht="15.75" x14ac:dyDescent="0.25">
      <c r="A109" s="35" t="s">
        <v>141</v>
      </c>
      <c r="B109" s="67">
        <v>8419</v>
      </c>
      <c r="C109" s="67">
        <v>1867</v>
      </c>
      <c r="D109" s="67">
        <v>5908</v>
      </c>
      <c r="E109" s="67">
        <v>0</v>
      </c>
      <c r="F109" s="67">
        <v>0</v>
      </c>
      <c r="G109" s="67">
        <v>644</v>
      </c>
      <c r="H109" s="34" t="str">
        <f t="shared" si="6"/>
        <v>correcto</v>
      </c>
    </row>
    <row r="110" spans="1:8" ht="15.75" x14ac:dyDescent="0.25">
      <c r="A110" s="35" t="s">
        <v>142</v>
      </c>
      <c r="B110" s="67">
        <v>14619</v>
      </c>
      <c r="C110" s="67">
        <v>8252</v>
      </c>
      <c r="D110" s="67">
        <v>5723</v>
      </c>
      <c r="E110" s="67">
        <v>0</v>
      </c>
      <c r="F110" s="67">
        <v>0</v>
      </c>
      <c r="G110" s="67">
        <v>644</v>
      </c>
      <c r="H110" s="34" t="str">
        <f t="shared" si="6"/>
        <v>correcto</v>
      </c>
    </row>
    <row r="111" spans="1:8" ht="15.75" x14ac:dyDescent="0.25">
      <c r="A111" s="35" t="s">
        <v>143</v>
      </c>
      <c r="B111" s="67">
        <v>16877</v>
      </c>
      <c r="C111" s="67">
        <v>10140</v>
      </c>
      <c r="D111" s="67">
        <v>4162</v>
      </c>
      <c r="E111" s="67">
        <v>0</v>
      </c>
      <c r="F111" s="67">
        <v>0</v>
      </c>
      <c r="G111" s="67">
        <v>2575</v>
      </c>
      <c r="H111" s="34" t="str">
        <f t="shared" si="6"/>
        <v>correcto</v>
      </c>
    </row>
    <row r="112" spans="1:8" ht="15.75" x14ac:dyDescent="0.25">
      <c r="A112" s="35" t="s">
        <v>144</v>
      </c>
      <c r="B112" s="67">
        <v>4471</v>
      </c>
      <c r="C112" s="67">
        <v>1272</v>
      </c>
      <c r="D112" s="67">
        <v>2555</v>
      </c>
      <c r="F112" s="67">
        <v>0</v>
      </c>
      <c r="G112" s="67">
        <v>644</v>
      </c>
      <c r="H112" s="34" t="str">
        <f t="shared" si="6"/>
        <v>correcto</v>
      </c>
    </row>
    <row r="113" spans="1:8" ht="15.75" x14ac:dyDescent="0.25">
      <c r="A113" s="35" t="s">
        <v>145</v>
      </c>
      <c r="B113" s="67">
        <v>13385</v>
      </c>
      <c r="C113" s="67">
        <v>7586</v>
      </c>
      <c r="D113" s="67">
        <v>4309</v>
      </c>
      <c r="E113" s="67">
        <v>0</v>
      </c>
      <c r="F113" s="67">
        <v>203</v>
      </c>
      <c r="G113" s="67">
        <v>1287</v>
      </c>
      <c r="H113" s="34" t="str">
        <f t="shared" si="6"/>
        <v>correcto</v>
      </c>
    </row>
    <row r="114" spans="1:8" ht="15.75" x14ac:dyDescent="0.25">
      <c r="A114" s="35" t="s">
        <v>146</v>
      </c>
      <c r="B114" s="67">
        <v>25235</v>
      </c>
      <c r="C114" s="67">
        <v>4023</v>
      </c>
      <c r="D114" s="67">
        <v>4474</v>
      </c>
      <c r="E114" s="67">
        <v>0</v>
      </c>
      <c r="F114" s="67">
        <v>0</v>
      </c>
      <c r="G114" s="67">
        <v>16738</v>
      </c>
      <c r="H114" s="34" t="str">
        <f t="shared" si="6"/>
        <v>correcto</v>
      </c>
    </row>
    <row r="115" spans="1:8" ht="15.75" x14ac:dyDescent="0.25">
      <c r="A115" s="35" t="s">
        <v>147</v>
      </c>
      <c r="B115" s="67">
        <v>24303</v>
      </c>
      <c r="C115" s="67">
        <v>12030</v>
      </c>
      <c r="D115" s="67">
        <v>2616</v>
      </c>
      <c r="E115" s="67">
        <v>0</v>
      </c>
      <c r="F115" s="67">
        <v>0</v>
      </c>
      <c r="G115" s="67">
        <v>9657</v>
      </c>
      <c r="H115" s="34" t="str">
        <f t="shared" si="6"/>
        <v>correcto</v>
      </c>
    </row>
    <row r="116" spans="1:8" ht="15.75" x14ac:dyDescent="0.25">
      <c r="A116" s="35" t="s">
        <v>148</v>
      </c>
      <c r="B116" s="67">
        <v>4694</v>
      </c>
      <c r="C116" s="67">
        <v>2682</v>
      </c>
      <c r="D116" s="67">
        <v>1368</v>
      </c>
      <c r="E116" s="67">
        <v>0</v>
      </c>
      <c r="F116" s="67">
        <v>0</v>
      </c>
      <c r="G116" s="67">
        <v>644</v>
      </c>
      <c r="H116" s="34" t="str">
        <f t="shared" si="6"/>
        <v>correcto</v>
      </c>
    </row>
    <row r="117" spans="1:8" ht="15.75" x14ac:dyDescent="0.25">
      <c r="A117" s="35" t="s">
        <v>149</v>
      </c>
      <c r="B117" s="67">
        <v>6842</v>
      </c>
      <c r="C117" s="67">
        <v>3224</v>
      </c>
      <c r="D117" s="67">
        <v>2974</v>
      </c>
      <c r="E117" s="67">
        <v>0</v>
      </c>
      <c r="F117" s="67">
        <v>0</v>
      </c>
      <c r="G117" s="67">
        <v>644</v>
      </c>
      <c r="H117" s="34" t="str">
        <f t="shared" si="6"/>
        <v>correcto</v>
      </c>
    </row>
    <row r="118" spans="1:8" ht="15.75" x14ac:dyDescent="0.25">
      <c r="A118" s="35" t="s">
        <v>150</v>
      </c>
      <c r="B118" s="67">
        <v>11279</v>
      </c>
      <c r="C118" s="67">
        <v>4372</v>
      </c>
      <c r="D118" s="67">
        <v>2401</v>
      </c>
      <c r="E118" s="67">
        <v>0</v>
      </c>
      <c r="F118" s="67">
        <v>0</v>
      </c>
      <c r="G118" s="67">
        <v>4506</v>
      </c>
      <c r="H118" s="34" t="str">
        <f t="shared" si="6"/>
        <v>correcto</v>
      </c>
    </row>
    <row r="119" spans="1:8" ht="15.75" x14ac:dyDescent="0.25">
      <c r="A119" s="35" t="s">
        <v>151</v>
      </c>
      <c r="B119" s="67">
        <v>12375</v>
      </c>
      <c r="C119" s="67">
        <v>8751</v>
      </c>
      <c r="D119" s="67">
        <v>2852</v>
      </c>
      <c r="E119" s="67">
        <v>0</v>
      </c>
      <c r="F119" s="67">
        <v>128</v>
      </c>
      <c r="G119" s="67">
        <v>644</v>
      </c>
      <c r="H119" s="34" t="str">
        <f t="shared" si="6"/>
        <v>correcto</v>
      </c>
    </row>
    <row r="120" spans="1:8" ht="15.75" x14ac:dyDescent="0.25">
      <c r="A120" s="35" t="s">
        <v>152</v>
      </c>
      <c r="B120" s="67">
        <v>34035</v>
      </c>
      <c r="C120" s="67">
        <v>6243</v>
      </c>
      <c r="D120" s="67">
        <v>703</v>
      </c>
      <c r="E120" s="67">
        <v>8</v>
      </c>
      <c r="F120" s="67">
        <v>43</v>
      </c>
      <c r="G120" s="67">
        <v>27038</v>
      </c>
      <c r="H120" s="34" t="str">
        <f t="shared" si="6"/>
        <v>correcto</v>
      </c>
    </row>
    <row r="121" spans="1:8" ht="15.75" x14ac:dyDescent="0.25">
      <c r="A121" s="35" t="s">
        <v>153</v>
      </c>
      <c r="B121" s="67">
        <v>24090</v>
      </c>
      <c r="C121" s="67">
        <v>15024</v>
      </c>
      <c r="D121" s="67">
        <v>1183</v>
      </c>
      <c r="E121" s="67">
        <v>9</v>
      </c>
      <c r="F121" s="67">
        <v>149</v>
      </c>
      <c r="G121" s="67">
        <v>7725</v>
      </c>
      <c r="H121" s="34" t="str">
        <f t="shared" si="6"/>
        <v>correcto</v>
      </c>
    </row>
    <row r="122" spans="1:8" ht="15.75" x14ac:dyDescent="0.25">
      <c r="A122" s="35" t="s">
        <v>154</v>
      </c>
      <c r="B122" s="67">
        <v>3432</v>
      </c>
      <c r="C122" s="67">
        <v>74</v>
      </c>
      <c r="D122" s="67">
        <v>2071</v>
      </c>
      <c r="E122" s="67">
        <v>0</v>
      </c>
      <c r="F122" s="67">
        <v>0</v>
      </c>
      <c r="G122" s="67">
        <v>1287</v>
      </c>
      <c r="H122" s="34" t="str">
        <f t="shared" si="6"/>
        <v>correcto</v>
      </c>
    </row>
    <row r="123" spans="1:8" ht="15.75" x14ac:dyDescent="0.25">
      <c r="A123" s="35" t="s">
        <v>155</v>
      </c>
      <c r="B123" s="67">
        <v>9041</v>
      </c>
      <c r="C123" s="67">
        <v>1085</v>
      </c>
      <c r="D123" s="67">
        <v>3450</v>
      </c>
      <c r="E123" s="67">
        <v>0</v>
      </c>
      <c r="F123" s="67">
        <v>0</v>
      </c>
      <c r="G123" s="67">
        <v>4506</v>
      </c>
      <c r="H123" s="34" t="str">
        <f t="shared" si="6"/>
        <v>correcto</v>
      </c>
    </row>
    <row r="124" spans="1:8" ht="15.75" x14ac:dyDescent="0.25">
      <c r="A124" s="35" t="s">
        <v>156</v>
      </c>
      <c r="B124" s="67">
        <v>68746</v>
      </c>
      <c r="C124" s="67">
        <v>8128</v>
      </c>
      <c r="D124" s="67">
        <v>9637</v>
      </c>
      <c r="E124" s="67">
        <v>0</v>
      </c>
      <c r="F124" s="67">
        <v>766</v>
      </c>
      <c r="G124" s="67">
        <v>50215</v>
      </c>
      <c r="H124" s="34" t="str">
        <f t="shared" si="6"/>
        <v>correcto</v>
      </c>
    </row>
    <row r="125" spans="1:8" ht="15.75" x14ac:dyDescent="0.25">
      <c r="A125" s="35" t="s">
        <v>157</v>
      </c>
      <c r="B125" s="67">
        <v>6507</v>
      </c>
      <c r="C125" s="67">
        <v>1062</v>
      </c>
      <c r="D125" s="67">
        <v>4801</v>
      </c>
      <c r="E125" s="67">
        <v>0</v>
      </c>
      <c r="F125" s="67">
        <v>0</v>
      </c>
      <c r="G125" s="67">
        <v>644</v>
      </c>
      <c r="H125" s="34" t="str">
        <f t="shared" si="6"/>
        <v>correcto</v>
      </c>
    </row>
    <row r="126" spans="1:8" ht="15.75" x14ac:dyDescent="0.25">
      <c r="A126" s="35" t="s">
        <v>158</v>
      </c>
      <c r="B126" s="67">
        <v>2359</v>
      </c>
      <c r="C126" s="67">
        <v>120</v>
      </c>
      <c r="D126" s="67">
        <v>1595</v>
      </c>
      <c r="E126" s="67">
        <v>0</v>
      </c>
      <c r="F126" s="67">
        <v>0</v>
      </c>
      <c r="G126" s="67">
        <v>644</v>
      </c>
      <c r="H126" s="34" t="str">
        <f t="shared" si="6"/>
        <v>correcto</v>
      </c>
    </row>
    <row r="127" spans="1:8" ht="15.75" x14ac:dyDescent="0.25">
      <c r="A127" s="35" t="s">
        <v>159</v>
      </c>
      <c r="B127" s="67">
        <v>22108</v>
      </c>
      <c r="C127" s="67">
        <v>14222</v>
      </c>
      <c r="D127" s="67">
        <v>5168</v>
      </c>
      <c r="E127" s="67">
        <v>0</v>
      </c>
      <c r="F127" s="67">
        <v>143</v>
      </c>
      <c r="G127" s="67">
        <v>2575</v>
      </c>
      <c r="H127" s="34" t="str">
        <f t="shared" si="6"/>
        <v>correcto</v>
      </c>
    </row>
    <row r="128" spans="1:8" ht="15.75" x14ac:dyDescent="0.25">
      <c r="A128" s="35" t="s">
        <v>160</v>
      </c>
      <c r="B128" s="67">
        <v>29035</v>
      </c>
      <c r="C128" s="67">
        <v>9122</v>
      </c>
      <c r="D128" s="67">
        <v>10256</v>
      </c>
      <c r="E128" s="67">
        <v>0</v>
      </c>
      <c r="F128" s="67">
        <v>0</v>
      </c>
      <c r="G128" s="67">
        <v>9657</v>
      </c>
      <c r="H128" s="34" t="str">
        <f t="shared" si="6"/>
        <v>correcto</v>
      </c>
    </row>
    <row r="129" spans="1:8" ht="15.75" x14ac:dyDescent="0.25">
      <c r="A129" s="35" t="s">
        <v>161</v>
      </c>
      <c r="B129" s="67">
        <v>42755</v>
      </c>
      <c r="C129" s="67">
        <v>18734</v>
      </c>
      <c r="D129" s="67">
        <v>6530</v>
      </c>
      <c r="E129" s="67">
        <v>0</v>
      </c>
      <c r="F129" s="67">
        <v>109</v>
      </c>
      <c r="G129" s="67">
        <v>17382</v>
      </c>
      <c r="H129" s="34" t="str">
        <f t="shared" si="6"/>
        <v>correcto</v>
      </c>
    </row>
    <row r="130" spans="1:8" ht="15.75" x14ac:dyDescent="0.25">
      <c r="A130" s="35" t="s">
        <v>162</v>
      </c>
      <c r="B130" s="67">
        <v>16086</v>
      </c>
      <c r="C130" s="67">
        <v>5093</v>
      </c>
      <c r="D130" s="67">
        <v>7130</v>
      </c>
      <c r="E130" s="67">
        <v>0</v>
      </c>
      <c r="F130" s="67">
        <v>0</v>
      </c>
      <c r="G130" s="67">
        <v>3863</v>
      </c>
      <c r="H130" s="34" t="str">
        <f t="shared" si="6"/>
        <v>correcto</v>
      </c>
    </row>
    <row r="131" spans="1:8" ht="15.75" x14ac:dyDescent="0.25">
      <c r="A131" s="35" t="s">
        <v>163</v>
      </c>
      <c r="B131" s="67">
        <v>35347</v>
      </c>
      <c r="C131" s="67">
        <v>28176</v>
      </c>
      <c r="D131" s="67">
        <v>6272</v>
      </c>
      <c r="E131" s="67">
        <v>0</v>
      </c>
      <c r="F131" s="67">
        <v>255</v>
      </c>
      <c r="G131" s="67">
        <v>644</v>
      </c>
      <c r="H131" s="34" t="str">
        <f t="shared" si="6"/>
        <v>correcto</v>
      </c>
    </row>
    <row r="132" spans="1:8" ht="15.75" x14ac:dyDescent="0.25">
      <c r="A132" s="35" t="s">
        <v>164</v>
      </c>
      <c r="B132" s="67">
        <v>79789</v>
      </c>
      <c r="C132" s="67">
        <v>7273</v>
      </c>
      <c r="D132" s="67">
        <v>1351</v>
      </c>
      <c r="E132" s="67">
        <v>4</v>
      </c>
      <c r="F132" s="67">
        <v>9358</v>
      </c>
      <c r="G132" s="67">
        <v>61803</v>
      </c>
      <c r="H132" s="34" t="str">
        <f t="shared" si="6"/>
        <v>correcto</v>
      </c>
    </row>
  </sheetData>
  <mergeCells count="1">
    <mergeCell ref="B8:G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showGridLines="0" workbookViewId="0">
      <selection activeCell="C128" sqref="C128"/>
    </sheetView>
  </sheetViews>
  <sheetFormatPr baseColWidth="10" defaultColWidth="11.42578125" defaultRowHeight="15" x14ac:dyDescent="0.25"/>
  <cols>
    <col min="1" max="1" width="45.28515625" style="33" customWidth="1"/>
    <col min="2" max="7" width="16.28515625" style="67" customWidth="1"/>
    <col min="8" max="16384" width="11.42578125" style="33"/>
  </cols>
  <sheetData>
    <row r="1" spans="1:8" ht="15.75" x14ac:dyDescent="0.25">
      <c r="A1" s="31" t="s">
        <v>173</v>
      </c>
      <c r="B1" s="32" t="str">
        <f>+IF(+B10+B30=B9,"correcto","ERROR")</f>
        <v>correcto</v>
      </c>
      <c r="C1" s="32" t="str">
        <f t="shared" ref="C1:G1" si="0">+IF(+C10+C30=C9,"correcto","ERROR")</f>
        <v>correcto</v>
      </c>
      <c r="D1" s="32" t="str">
        <f t="shared" si="0"/>
        <v>correcto</v>
      </c>
      <c r="E1" s="32" t="str">
        <f t="shared" si="0"/>
        <v>correcto</v>
      </c>
      <c r="F1" s="32" t="str">
        <f t="shared" si="0"/>
        <v>correcto</v>
      </c>
      <c r="G1" s="32" t="str">
        <f t="shared" si="0"/>
        <v>correcto</v>
      </c>
    </row>
    <row r="2" spans="1:8" ht="15.75" x14ac:dyDescent="0.25">
      <c r="A2" s="31" t="s">
        <v>176</v>
      </c>
      <c r="B2" s="32" t="str">
        <f>+IF(+SUM(B11:B29)=B10,"correcto","ERROR")</f>
        <v>correcto</v>
      </c>
      <c r="C2" s="32" t="str">
        <f t="shared" ref="C2:G2" si="1">+IF(+SUM(C11:C29)=C10,"correcto","ERROR")</f>
        <v>correcto</v>
      </c>
      <c r="D2" s="32" t="str">
        <f t="shared" si="1"/>
        <v>correcto</v>
      </c>
      <c r="E2" s="32" t="str">
        <f t="shared" si="1"/>
        <v>correcto</v>
      </c>
      <c r="F2" s="32" t="str">
        <f t="shared" si="1"/>
        <v>correcto</v>
      </c>
      <c r="G2" s="32" t="str">
        <f t="shared" si="1"/>
        <v>correcto</v>
      </c>
    </row>
    <row r="3" spans="1:8" ht="15.75" x14ac:dyDescent="0.25">
      <c r="A3" s="31" t="s">
        <v>177</v>
      </c>
      <c r="B3" s="32" t="str">
        <f>+IF(+SUM(B31:B132)=B30,"correcto","ERROR")</f>
        <v>correcto</v>
      </c>
      <c r="C3" s="32" t="str">
        <f t="shared" ref="C3:G3" si="2">+IF(+SUM(C31:C132)=C30,"correcto","ERROR")</f>
        <v>correcto</v>
      </c>
      <c r="D3" s="32" t="str">
        <f t="shared" si="2"/>
        <v>correcto</v>
      </c>
      <c r="E3" s="32" t="str">
        <f t="shared" si="2"/>
        <v>correcto</v>
      </c>
      <c r="F3" s="32" t="str">
        <f t="shared" si="2"/>
        <v>correcto</v>
      </c>
      <c r="G3" s="32" t="str">
        <f t="shared" si="2"/>
        <v>correcto</v>
      </c>
    </row>
    <row r="4" spans="1:8" x14ac:dyDescent="0.25">
      <c r="B4" s="33"/>
      <c r="C4" s="33"/>
      <c r="D4" s="33"/>
      <c r="E4" s="33"/>
      <c r="F4" s="33"/>
      <c r="G4" s="33"/>
    </row>
    <row r="5" spans="1:8" ht="15.75" x14ac:dyDescent="0.25">
      <c r="A5" s="37">
        <v>1978</v>
      </c>
      <c r="B5" s="33"/>
      <c r="C5" s="33"/>
      <c r="D5" s="33"/>
      <c r="E5" s="33"/>
      <c r="F5" s="33"/>
      <c r="G5" s="33"/>
    </row>
    <row r="6" spans="1:8" ht="15.75" thickBot="1" x14ac:dyDescent="0.3">
      <c r="B6" s="33"/>
      <c r="C6" s="33"/>
      <c r="D6" s="33"/>
      <c r="E6" s="33"/>
      <c r="F6" s="33"/>
      <c r="G6" s="33"/>
    </row>
    <row r="7" spans="1:8" ht="16.5" thickTop="1" thickBot="1" x14ac:dyDescent="0.3">
      <c r="A7" s="36" t="s">
        <v>165</v>
      </c>
      <c r="B7" s="36" t="s">
        <v>36</v>
      </c>
      <c r="C7" s="36" t="s">
        <v>20</v>
      </c>
      <c r="D7" s="36" t="s">
        <v>19</v>
      </c>
      <c r="E7" s="36" t="s">
        <v>21</v>
      </c>
      <c r="F7" s="36" t="s">
        <v>166</v>
      </c>
      <c r="G7" s="36" t="s">
        <v>167</v>
      </c>
    </row>
    <row r="8" spans="1:8" ht="15.75" thickTop="1" x14ac:dyDescent="0.25">
      <c r="B8" s="94" t="s">
        <v>170</v>
      </c>
      <c r="C8" s="94"/>
      <c r="D8" s="94"/>
      <c r="E8" s="94"/>
      <c r="F8" s="94"/>
      <c r="G8" s="94"/>
    </row>
    <row r="9" spans="1:8" ht="30" customHeight="1" x14ac:dyDescent="0.25">
      <c r="A9" s="15" t="s">
        <v>41</v>
      </c>
      <c r="B9" s="67">
        <v>7568095</v>
      </c>
      <c r="C9" s="67">
        <v>589926</v>
      </c>
      <c r="D9" s="67">
        <v>475421</v>
      </c>
      <c r="E9" s="67">
        <v>34555</v>
      </c>
      <c r="F9" s="67">
        <v>30393</v>
      </c>
      <c r="G9" s="67">
        <v>6437800</v>
      </c>
      <c r="H9" s="34" t="str">
        <f t="shared" ref="H9:H40" si="3">+IF(+SUM(C9:G9)=B9,"correcto","ERROR")</f>
        <v>correcto</v>
      </c>
    </row>
    <row r="10" spans="1:8" ht="30" customHeight="1" x14ac:dyDescent="0.25">
      <c r="A10" s="15" t="s">
        <v>42</v>
      </c>
      <c r="B10" s="67">
        <v>4299622</v>
      </c>
      <c r="C10" s="67">
        <v>14298</v>
      </c>
      <c r="D10" s="67">
        <v>6508</v>
      </c>
      <c r="E10" s="67">
        <v>492</v>
      </c>
      <c r="F10" s="67">
        <v>1693</v>
      </c>
      <c r="G10" s="67">
        <v>4276631</v>
      </c>
      <c r="H10" s="34" t="str">
        <f t="shared" si="3"/>
        <v>correcto</v>
      </c>
    </row>
    <row r="11" spans="1:8" ht="15.75" x14ac:dyDescent="0.25">
      <c r="A11" s="15" t="s">
        <v>43</v>
      </c>
      <c r="B11" s="67">
        <v>43906</v>
      </c>
      <c r="C11" s="67">
        <v>1006</v>
      </c>
      <c r="D11" s="67">
        <v>411</v>
      </c>
      <c r="E11" s="67">
        <v>0</v>
      </c>
      <c r="F11" s="67">
        <v>0</v>
      </c>
      <c r="G11" s="67">
        <v>42489</v>
      </c>
      <c r="H11" s="34" t="str">
        <f t="shared" si="3"/>
        <v>correcto</v>
      </c>
    </row>
    <row r="12" spans="1:8" ht="15.75" x14ac:dyDescent="0.25">
      <c r="A12" s="15" t="s">
        <v>44</v>
      </c>
      <c r="B12" s="80">
        <v>594651</v>
      </c>
      <c r="C12" s="67">
        <v>430</v>
      </c>
      <c r="D12" s="67">
        <v>12</v>
      </c>
      <c r="E12" s="67">
        <v>0</v>
      </c>
      <c r="F12" s="67">
        <v>0</v>
      </c>
      <c r="G12" s="67">
        <v>594209</v>
      </c>
      <c r="H12" s="34" t="str">
        <f t="shared" si="3"/>
        <v>correcto</v>
      </c>
    </row>
    <row r="13" spans="1:8" ht="15.75" x14ac:dyDescent="0.25">
      <c r="A13" s="15" t="s">
        <v>45</v>
      </c>
      <c r="B13" s="80">
        <v>188163</v>
      </c>
      <c r="C13" s="67">
        <v>1521</v>
      </c>
      <c r="D13" s="67">
        <v>535</v>
      </c>
      <c r="E13" s="67">
        <v>0</v>
      </c>
      <c r="F13" s="67">
        <v>55</v>
      </c>
      <c r="G13" s="67">
        <v>186052</v>
      </c>
      <c r="H13" s="34" t="str">
        <f t="shared" si="3"/>
        <v>correcto</v>
      </c>
    </row>
    <row r="14" spans="1:8" ht="15.75" x14ac:dyDescent="0.25">
      <c r="A14" s="15" t="s">
        <v>46</v>
      </c>
      <c r="B14" s="80">
        <v>50181</v>
      </c>
      <c r="C14" s="67">
        <v>187</v>
      </c>
      <c r="D14" s="67">
        <v>1710</v>
      </c>
      <c r="E14" s="67">
        <v>0</v>
      </c>
      <c r="F14" s="67">
        <v>0</v>
      </c>
      <c r="G14" s="67">
        <v>48284</v>
      </c>
      <c r="H14" s="34" t="str">
        <f t="shared" si="3"/>
        <v>correcto</v>
      </c>
    </row>
    <row r="15" spans="1:8" ht="15.75" x14ac:dyDescent="0.25">
      <c r="A15" s="15" t="s">
        <v>47</v>
      </c>
      <c r="B15" s="80">
        <v>73251</v>
      </c>
      <c r="C15" s="67">
        <v>4668</v>
      </c>
      <c r="D15" s="67">
        <v>600</v>
      </c>
      <c r="E15" s="67">
        <v>0</v>
      </c>
      <c r="F15" s="67">
        <v>386</v>
      </c>
      <c r="G15" s="67">
        <v>67597</v>
      </c>
      <c r="H15" s="34" t="str">
        <f t="shared" si="3"/>
        <v>correcto</v>
      </c>
    </row>
    <row r="16" spans="1:8" ht="15.75" x14ac:dyDescent="0.25">
      <c r="A16" s="15" t="s">
        <v>48</v>
      </c>
      <c r="B16" s="80">
        <v>481438</v>
      </c>
      <c r="C16" s="67">
        <v>0</v>
      </c>
      <c r="D16" s="67">
        <v>8</v>
      </c>
      <c r="E16" s="67">
        <v>0</v>
      </c>
      <c r="F16" s="67">
        <v>526</v>
      </c>
      <c r="G16" s="67">
        <v>480904</v>
      </c>
      <c r="H16" s="34" t="str">
        <f t="shared" si="3"/>
        <v>correcto</v>
      </c>
    </row>
    <row r="17" spans="1:8" ht="15.75" x14ac:dyDescent="0.25">
      <c r="A17" s="15" t="s">
        <v>49</v>
      </c>
      <c r="B17" s="80">
        <v>146538</v>
      </c>
      <c r="C17" s="67">
        <v>1168</v>
      </c>
      <c r="D17" s="67">
        <v>519</v>
      </c>
      <c r="E17" s="67">
        <v>0</v>
      </c>
      <c r="F17" s="67">
        <v>0</v>
      </c>
      <c r="G17" s="67">
        <v>144851</v>
      </c>
      <c r="H17" s="34" t="str">
        <f t="shared" si="3"/>
        <v>correcto</v>
      </c>
    </row>
    <row r="18" spans="1:8" ht="15.75" x14ac:dyDescent="0.25">
      <c r="A18" s="15" t="s">
        <v>50</v>
      </c>
      <c r="B18" s="80">
        <v>306438</v>
      </c>
      <c r="C18" s="67">
        <v>0</v>
      </c>
      <c r="D18" s="67">
        <v>0</v>
      </c>
      <c r="E18" s="67">
        <v>0</v>
      </c>
      <c r="F18" s="67">
        <v>0</v>
      </c>
      <c r="G18" s="67">
        <v>306438</v>
      </c>
      <c r="H18" s="34" t="str">
        <f t="shared" si="3"/>
        <v>correcto</v>
      </c>
    </row>
    <row r="19" spans="1:8" ht="15.75" x14ac:dyDescent="0.25">
      <c r="A19" s="15" t="s">
        <v>51</v>
      </c>
      <c r="B19" s="80">
        <v>170077</v>
      </c>
      <c r="C19" s="67">
        <v>0</v>
      </c>
      <c r="D19" s="67">
        <v>120</v>
      </c>
      <c r="E19" s="67">
        <v>0</v>
      </c>
      <c r="F19" s="67">
        <v>0</v>
      </c>
      <c r="G19" s="67">
        <v>169957</v>
      </c>
      <c r="H19" s="34" t="str">
        <f t="shared" si="3"/>
        <v>correcto</v>
      </c>
    </row>
    <row r="20" spans="1:8" ht="15.75" x14ac:dyDescent="0.25">
      <c r="A20" s="15" t="s">
        <v>52</v>
      </c>
      <c r="B20" s="80">
        <v>469765</v>
      </c>
      <c r="C20" s="67">
        <v>260</v>
      </c>
      <c r="D20" s="67">
        <v>629</v>
      </c>
      <c r="E20" s="67">
        <v>0</v>
      </c>
      <c r="F20" s="67">
        <v>204</v>
      </c>
      <c r="G20" s="67">
        <v>468672</v>
      </c>
      <c r="H20" s="34" t="str">
        <f t="shared" si="3"/>
        <v>correcto</v>
      </c>
    </row>
    <row r="21" spans="1:8" ht="15.75" x14ac:dyDescent="0.25">
      <c r="A21" s="15" t="s">
        <v>53</v>
      </c>
      <c r="B21" s="80">
        <v>71495</v>
      </c>
      <c r="C21" s="67">
        <v>72</v>
      </c>
      <c r="D21" s="67">
        <v>607</v>
      </c>
      <c r="E21" s="67">
        <v>0</v>
      </c>
      <c r="F21" s="67">
        <v>0</v>
      </c>
      <c r="G21" s="67">
        <v>70816</v>
      </c>
      <c r="H21" s="34" t="str">
        <f t="shared" si="3"/>
        <v>correcto</v>
      </c>
    </row>
    <row r="22" spans="1:8" ht="15.75" x14ac:dyDescent="0.25">
      <c r="A22" s="15" t="s">
        <v>54</v>
      </c>
      <c r="B22" s="80">
        <v>34694</v>
      </c>
      <c r="C22" s="67">
        <v>499</v>
      </c>
      <c r="D22" s="67">
        <v>1189</v>
      </c>
      <c r="E22" s="67">
        <v>0</v>
      </c>
      <c r="F22" s="67">
        <v>173</v>
      </c>
      <c r="G22" s="67">
        <v>32833</v>
      </c>
      <c r="H22" s="34" t="str">
        <f t="shared" si="3"/>
        <v>correcto</v>
      </c>
    </row>
    <row r="23" spans="1:8" ht="15.75" x14ac:dyDescent="0.25">
      <c r="A23" s="15" t="s">
        <v>55</v>
      </c>
      <c r="B23" s="80">
        <v>191897</v>
      </c>
      <c r="C23" s="67">
        <v>36</v>
      </c>
      <c r="D23" s="67">
        <v>15</v>
      </c>
      <c r="E23" s="67">
        <v>0</v>
      </c>
      <c r="F23" s="67">
        <v>0</v>
      </c>
      <c r="G23" s="67">
        <v>191846</v>
      </c>
      <c r="H23" s="34" t="str">
        <f t="shared" si="3"/>
        <v>correcto</v>
      </c>
    </row>
    <row r="24" spans="1:8" ht="15.75" x14ac:dyDescent="0.25">
      <c r="A24" s="15" t="s">
        <v>56</v>
      </c>
      <c r="B24" s="80">
        <v>200466</v>
      </c>
      <c r="C24" s="67">
        <v>430</v>
      </c>
      <c r="D24" s="67">
        <v>13</v>
      </c>
      <c r="E24" s="67">
        <v>448</v>
      </c>
      <c r="F24" s="67">
        <v>3</v>
      </c>
      <c r="G24" s="67">
        <v>199572</v>
      </c>
      <c r="H24" s="34" t="str">
        <f t="shared" si="3"/>
        <v>correcto</v>
      </c>
    </row>
    <row r="25" spans="1:8" ht="15.75" x14ac:dyDescent="0.25">
      <c r="A25" s="15" t="s">
        <v>57</v>
      </c>
      <c r="B25" s="80">
        <v>103464</v>
      </c>
      <c r="C25" s="67">
        <v>64</v>
      </c>
      <c r="D25" s="67">
        <v>28</v>
      </c>
      <c r="E25" s="67">
        <v>24</v>
      </c>
      <c r="F25" s="67">
        <v>343</v>
      </c>
      <c r="G25" s="67">
        <v>103005</v>
      </c>
      <c r="H25" s="34" t="str">
        <f t="shared" si="3"/>
        <v>correcto</v>
      </c>
    </row>
    <row r="26" spans="1:8" ht="15.75" x14ac:dyDescent="0.25">
      <c r="A26" s="15" t="s">
        <v>58</v>
      </c>
      <c r="B26" s="80">
        <v>229329</v>
      </c>
      <c r="C26" s="67">
        <v>119</v>
      </c>
      <c r="D26" s="67">
        <v>21</v>
      </c>
      <c r="E26" s="67">
        <v>0</v>
      </c>
      <c r="F26" s="67">
        <v>3</v>
      </c>
      <c r="G26" s="67">
        <v>229186</v>
      </c>
      <c r="H26" s="34" t="str">
        <f t="shared" si="3"/>
        <v>correcto</v>
      </c>
    </row>
    <row r="27" spans="1:8" ht="15.75" x14ac:dyDescent="0.25">
      <c r="A27" s="15" t="s">
        <v>59</v>
      </c>
      <c r="B27" s="80">
        <v>294905</v>
      </c>
      <c r="C27" s="67">
        <v>3826</v>
      </c>
      <c r="D27" s="67">
        <v>70</v>
      </c>
      <c r="E27" s="67">
        <v>20</v>
      </c>
      <c r="F27" s="67">
        <v>0</v>
      </c>
      <c r="G27" s="67">
        <v>290989</v>
      </c>
      <c r="H27" s="34" t="str">
        <f t="shared" si="3"/>
        <v>correcto</v>
      </c>
    </row>
    <row r="28" spans="1:8" ht="15.75" x14ac:dyDescent="0.25">
      <c r="A28" s="15" t="s">
        <v>60</v>
      </c>
      <c r="B28" s="80">
        <v>214400</v>
      </c>
      <c r="C28" s="67">
        <v>0</v>
      </c>
      <c r="D28" s="67">
        <v>21</v>
      </c>
      <c r="E28" s="67">
        <v>0</v>
      </c>
      <c r="F28" s="67">
        <v>0</v>
      </c>
      <c r="G28" s="67">
        <v>214379</v>
      </c>
      <c r="H28" s="34" t="str">
        <f t="shared" si="3"/>
        <v>correcto</v>
      </c>
    </row>
    <row r="29" spans="1:8" ht="15.75" x14ac:dyDescent="0.25">
      <c r="A29" s="15" t="s">
        <v>61</v>
      </c>
      <c r="B29" s="80">
        <v>434564</v>
      </c>
      <c r="C29" s="67">
        <v>12</v>
      </c>
      <c r="D29" s="67">
        <v>0</v>
      </c>
      <c r="E29" s="67">
        <v>0</v>
      </c>
      <c r="F29" s="67">
        <v>0</v>
      </c>
      <c r="G29" s="67">
        <v>434552</v>
      </c>
      <c r="H29" s="34" t="str">
        <f t="shared" si="3"/>
        <v>correcto</v>
      </c>
    </row>
    <row r="30" spans="1:8" ht="30" customHeight="1" x14ac:dyDescent="0.25">
      <c r="A30" s="15" t="s">
        <v>62</v>
      </c>
      <c r="B30" s="67">
        <v>3268473</v>
      </c>
      <c r="C30" s="67">
        <v>575628</v>
      </c>
      <c r="D30" s="67">
        <v>468913</v>
      </c>
      <c r="E30" s="67">
        <v>34063</v>
      </c>
      <c r="F30" s="67">
        <v>28700</v>
      </c>
      <c r="G30" s="67">
        <v>2161169</v>
      </c>
      <c r="H30" s="34" t="str">
        <f t="shared" si="3"/>
        <v>correcto</v>
      </c>
    </row>
    <row r="31" spans="1:8" ht="15.75" x14ac:dyDescent="0.25">
      <c r="A31" s="15" t="s">
        <v>63</v>
      </c>
      <c r="B31" s="67">
        <v>39644</v>
      </c>
      <c r="C31" s="67">
        <v>10175</v>
      </c>
      <c r="D31" s="67">
        <v>6922</v>
      </c>
      <c r="E31" s="67">
        <v>0</v>
      </c>
      <c r="F31" s="67">
        <v>15</v>
      </c>
      <c r="G31" s="67">
        <v>22532</v>
      </c>
      <c r="H31" s="34" t="str">
        <f t="shared" si="3"/>
        <v>correcto</v>
      </c>
    </row>
    <row r="32" spans="1:8" ht="15.75" x14ac:dyDescent="0.25">
      <c r="A32" s="15" t="s">
        <v>64</v>
      </c>
      <c r="B32" s="67">
        <v>5181</v>
      </c>
      <c r="C32" s="67">
        <v>2497</v>
      </c>
      <c r="D32" s="67">
        <v>2040</v>
      </c>
      <c r="E32" s="67">
        <v>0</v>
      </c>
      <c r="F32" s="67">
        <v>0</v>
      </c>
      <c r="G32" s="67">
        <v>644</v>
      </c>
      <c r="H32" s="34" t="str">
        <f t="shared" si="3"/>
        <v>correcto</v>
      </c>
    </row>
    <row r="33" spans="1:8" ht="15.75" x14ac:dyDescent="0.25">
      <c r="A33" s="15" t="s">
        <v>65</v>
      </c>
      <c r="B33" s="67">
        <v>13629</v>
      </c>
      <c r="C33" s="67">
        <v>2513</v>
      </c>
      <c r="D33" s="67">
        <v>10472</v>
      </c>
      <c r="E33" s="67">
        <v>0</v>
      </c>
      <c r="F33" s="67">
        <v>0</v>
      </c>
      <c r="G33" s="67">
        <v>644</v>
      </c>
      <c r="H33" s="34" t="str">
        <f t="shared" si="3"/>
        <v>correcto</v>
      </c>
    </row>
    <row r="34" spans="1:8" ht="15.75" x14ac:dyDescent="0.25">
      <c r="A34" s="15" t="s">
        <v>66</v>
      </c>
      <c r="B34" s="67">
        <v>62004</v>
      </c>
      <c r="C34" s="67">
        <v>5263</v>
      </c>
      <c r="D34" s="67">
        <v>9186</v>
      </c>
      <c r="E34" s="67">
        <v>0</v>
      </c>
      <c r="F34" s="67">
        <v>559</v>
      </c>
      <c r="G34" s="67">
        <v>46996</v>
      </c>
      <c r="H34" s="34" t="str">
        <f t="shared" si="3"/>
        <v>correcto</v>
      </c>
    </row>
    <row r="35" spans="1:8" ht="15.75" x14ac:dyDescent="0.25">
      <c r="A35" s="15" t="s">
        <v>67</v>
      </c>
      <c r="B35" s="67">
        <v>89028</v>
      </c>
      <c r="C35" s="67">
        <v>6951</v>
      </c>
      <c r="D35" s="67">
        <v>3183</v>
      </c>
      <c r="E35" s="67">
        <v>110</v>
      </c>
      <c r="F35" s="67">
        <v>243</v>
      </c>
      <c r="G35" s="67">
        <v>78541</v>
      </c>
      <c r="H35" s="34" t="str">
        <f t="shared" si="3"/>
        <v>correcto</v>
      </c>
    </row>
    <row r="36" spans="1:8" ht="15.75" x14ac:dyDescent="0.25">
      <c r="A36" s="15" t="s">
        <v>68</v>
      </c>
      <c r="B36" s="67">
        <v>19935</v>
      </c>
      <c r="C36" s="67">
        <v>13528</v>
      </c>
      <c r="D36" s="67">
        <v>5757</v>
      </c>
      <c r="E36" s="67">
        <v>0</v>
      </c>
      <c r="F36" s="67">
        <v>6</v>
      </c>
      <c r="G36" s="67">
        <v>644</v>
      </c>
      <c r="H36" s="34" t="str">
        <f t="shared" si="3"/>
        <v>correcto</v>
      </c>
    </row>
    <row r="37" spans="1:8" ht="15.75" x14ac:dyDescent="0.25">
      <c r="A37" s="35" t="s">
        <v>69</v>
      </c>
      <c r="B37" s="67">
        <v>40097</v>
      </c>
      <c r="C37" s="67">
        <v>7229</v>
      </c>
      <c r="D37" s="67">
        <v>1529</v>
      </c>
      <c r="E37" s="67">
        <v>5</v>
      </c>
      <c r="F37" s="67">
        <v>1076</v>
      </c>
      <c r="G37" s="67">
        <v>30258</v>
      </c>
      <c r="H37" s="34" t="str">
        <f t="shared" si="3"/>
        <v>correcto</v>
      </c>
    </row>
    <row r="38" spans="1:8" ht="15.75" x14ac:dyDescent="0.25">
      <c r="A38" s="35" t="s">
        <v>70</v>
      </c>
      <c r="B38" s="67">
        <v>23260</v>
      </c>
      <c r="C38" s="67">
        <v>6756</v>
      </c>
      <c r="D38" s="67">
        <v>1697</v>
      </c>
      <c r="E38" s="67">
        <v>0</v>
      </c>
      <c r="F38" s="67">
        <v>0</v>
      </c>
      <c r="G38" s="67">
        <v>14807</v>
      </c>
      <c r="H38" s="34" t="str">
        <f t="shared" si="3"/>
        <v>correcto</v>
      </c>
    </row>
    <row r="39" spans="1:8" ht="15.75" x14ac:dyDescent="0.25">
      <c r="A39" s="35" t="s">
        <v>71</v>
      </c>
      <c r="B39" s="67">
        <v>27163</v>
      </c>
      <c r="C39" s="67">
        <v>458</v>
      </c>
      <c r="D39" s="67">
        <v>310</v>
      </c>
      <c r="E39" s="67">
        <v>0</v>
      </c>
      <c r="F39" s="67">
        <v>0</v>
      </c>
      <c r="G39" s="67">
        <v>26395</v>
      </c>
      <c r="H39" s="34" t="str">
        <f t="shared" si="3"/>
        <v>correcto</v>
      </c>
    </row>
    <row r="40" spans="1:8" ht="15.75" x14ac:dyDescent="0.25">
      <c r="A40" s="35" t="s">
        <v>72</v>
      </c>
      <c r="B40" s="67">
        <v>18246</v>
      </c>
      <c r="C40" s="67">
        <v>10041</v>
      </c>
      <c r="D40" s="67">
        <v>7561</v>
      </c>
      <c r="E40" s="67">
        <v>0</v>
      </c>
      <c r="F40" s="67">
        <v>0</v>
      </c>
      <c r="G40" s="67">
        <v>644</v>
      </c>
      <c r="H40" s="34" t="str">
        <f t="shared" si="3"/>
        <v>correcto</v>
      </c>
    </row>
    <row r="41" spans="1:8" ht="15.75" x14ac:dyDescent="0.25">
      <c r="A41" s="35" t="s">
        <v>73</v>
      </c>
      <c r="B41" s="67">
        <v>12577</v>
      </c>
      <c r="C41" s="67">
        <v>4748</v>
      </c>
      <c r="D41" s="67">
        <v>4611</v>
      </c>
      <c r="E41" s="67">
        <v>0</v>
      </c>
      <c r="F41" s="67">
        <v>0</v>
      </c>
      <c r="G41" s="67">
        <v>3218</v>
      </c>
      <c r="H41" s="34" t="str">
        <f t="shared" ref="H41:H72" si="4">+IF(+SUM(C41:G41)=B41,"correcto","ERROR")</f>
        <v>correcto</v>
      </c>
    </row>
    <row r="42" spans="1:8" ht="15.75" x14ac:dyDescent="0.25">
      <c r="A42" s="35" t="s">
        <v>74</v>
      </c>
      <c r="B42" s="67">
        <v>13387</v>
      </c>
      <c r="C42" s="67">
        <v>242</v>
      </c>
      <c r="D42" s="67">
        <v>3488</v>
      </c>
      <c r="E42" s="67">
        <v>0</v>
      </c>
      <c r="F42" s="67">
        <v>0</v>
      </c>
      <c r="G42" s="67">
        <v>9657</v>
      </c>
      <c r="H42" s="34" t="str">
        <f t="shared" si="4"/>
        <v>correcto</v>
      </c>
    </row>
    <row r="43" spans="1:8" ht="15.75" x14ac:dyDescent="0.25">
      <c r="A43" s="35" t="s">
        <v>75</v>
      </c>
      <c r="B43" s="67">
        <v>299555</v>
      </c>
      <c r="C43" s="67">
        <v>859</v>
      </c>
      <c r="D43" s="67">
        <v>847</v>
      </c>
      <c r="E43" s="67">
        <v>0</v>
      </c>
      <c r="F43" s="67">
        <v>423</v>
      </c>
      <c r="G43" s="67">
        <v>297426</v>
      </c>
      <c r="H43" s="34" t="str">
        <f t="shared" si="4"/>
        <v>correcto</v>
      </c>
    </row>
    <row r="44" spans="1:8" ht="15.75" x14ac:dyDescent="0.25">
      <c r="A44" s="35" t="s">
        <v>76</v>
      </c>
      <c r="B44" s="67">
        <v>20127</v>
      </c>
      <c r="C44" s="67">
        <v>540</v>
      </c>
      <c r="D44" s="67">
        <v>4780</v>
      </c>
      <c r="E44" s="67">
        <v>0</v>
      </c>
      <c r="F44" s="67">
        <v>0</v>
      </c>
      <c r="G44" s="67">
        <v>14807</v>
      </c>
      <c r="H44" s="34" t="str">
        <f t="shared" si="4"/>
        <v>correcto</v>
      </c>
    </row>
    <row r="45" spans="1:8" ht="15.75" x14ac:dyDescent="0.25">
      <c r="A45" s="35" t="s">
        <v>77</v>
      </c>
      <c r="B45" s="67">
        <v>5643</v>
      </c>
      <c r="C45" s="67">
        <v>3413</v>
      </c>
      <c r="D45" s="67">
        <v>1586</v>
      </c>
      <c r="E45" s="67">
        <v>0</v>
      </c>
      <c r="F45" s="67">
        <v>0</v>
      </c>
      <c r="G45" s="67">
        <v>644</v>
      </c>
      <c r="H45" s="34" t="str">
        <f t="shared" si="4"/>
        <v>correcto</v>
      </c>
    </row>
    <row r="46" spans="1:8" ht="15.75" x14ac:dyDescent="0.25">
      <c r="A46" s="35" t="s">
        <v>78</v>
      </c>
      <c r="B46" s="67">
        <v>17089</v>
      </c>
      <c r="C46" s="67">
        <v>6918</v>
      </c>
      <c r="D46" s="67">
        <v>6308</v>
      </c>
      <c r="E46" s="67">
        <v>0</v>
      </c>
      <c r="F46" s="67">
        <v>0</v>
      </c>
      <c r="G46" s="67">
        <v>3863</v>
      </c>
      <c r="H46" s="34" t="str">
        <f t="shared" si="4"/>
        <v>correcto</v>
      </c>
    </row>
    <row r="47" spans="1:8" ht="15.75" x14ac:dyDescent="0.25">
      <c r="A47" s="35" t="s">
        <v>79</v>
      </c>
      <c r="B47" s="67">
        <v>12903</v>
      </c>
      <c r="C47" s="67">
        <v>5871</v>
      </c>
      <c r="D47" s="67">
        <v>6388</v>
      </c>
      <c r="E47" s="67">
        <v>0</v>
      </c>
      <c r="F47" s="67">
        <v>0</v>
      </c>
      <c r="G47" s="67">
        <v>644</v>
      </c>
      <c r="H47" s="34" t="str">
        <f t="shared" si="4"/>
        <v>correcto</v>
      </c>
    </row>
    <row r="48" spans="1:8" ht="15.75" x14ac:dyDescent="0.25">
      <c r="A48" s="35" t="s">
        <v>80</v>
      </c>
      <c r="B48" s="67">
        <v>7952</v>
      </c>
      <c r="C48" s="67">
        <v>3506</v>
      </c>
      <c r="D48" s="67">
        <v>3802</v>
      </c>
      <c r="E48" s="67">
        <v>0</v>
      </c>
      <c r="F48" s="67">
        <v>0</v>
      </c>
      <c r="G48" s="67">
        <v>644</v>
      </c>
      <c r="H48" s="34" t="str">
        <f t="shared" si="4"/>
        <v>correcto</v>
      </c>
    </row>
    <row r="49" spans="1:8" ht="15.75" x14ac:dyDescent="0.25">
      <c r="A49" s="35" t="s">
        <v>81</v>
      </c>
      <c r="B49" s="67">
        <v>4481</v>
      </c>
      <c r="C49" s="67">
        <v>981</v>
      </c>
      <c r="D49" s="67">
        <v>2816</v>
      </c>
      <c r="E49" s="67">
        <v>0</v>
      </c>
      <c r="F49" s="67">
        <v>40</v>
      </c>
      <c r="G49" s="67">
        <v>644</v>
      </c>
      <c r="H49" s="34" t="str">
        <f t="shared" si="4"/>
        <v>correcto</v>
      </c>
    </row>
    <row r="50" spans="1:8" ht="15.75" x14ac:dyDescent="0.25">
      <c r="A50" s="35" t="s">
        <v>82</v>
      </c>
      <c r="B50" s="67">
        <v>14471</v>
      </c>
      <c r="C50" s="67">
        <v>4400</v>
      </c>
      <c r="D50" s="67">
        <v>1703</v>
      </c>
      <c r="E50" s="67">
        <v>0</v>
      </c>
      <c r="F50" s="67">
        <v>0</v>
      </c>
      <c r="G50" s="67">
        <v>8368</v>
      </c>
      <c r="H50" s="34" t="str">
        <f t="shared" si="4"/>
        <v>correcto</v>
      </c>
    </row>
    <row r="51" spans="1:8" ht="15.75" x14ac:dyDescent="0.25">
      <c r="A51" s="35" t="s">
        <v>83</v>
      </c>
      <c r="B51" s="67">
        <v>22621</v>
      </c>
      <c r="C51" s="67">
        <v>15829</v>
      </c>
      <c r="D51" s="67">
        <v>6148</v>
      </c>
      <c r="E51" s="67">
        <v>0</v>
      </c>
      <c r="F51" s="67">
        <v>0</v>
      </c>
      <c r="G51" s="67">
        <v>644</v>
      </c>
      <c r="H51" s="34" t="str">
        <f t="shared" si="4"/>
        <v>correcto</v>
      </c>
    </row>
    <row r="52" spans="1:8" ht="15.75" x14ac:dyDescent="0.25">
      <c r="A52" s="35" t="s">
        <v>84</v>
      </c>
      <c r="B52" s="67">
        <v>18417</v>
      </c>
      <c r="C52" s="67">
        <v>8898</v>
      </c>
      <c r="D52" s="67">
        <v>8708</v>
      </c>
      <c r="E52" s="67">
        <v>0</v>
      </c>
      <c r="F52" s="67">
        <v>167</v>
      </c>
      <c r="G52" s="67">
        <v>644</v>
      </c>
      <c r="H52" s="34" t="str">
        <f t="shared" si="4"/>
        <v>correcto</v>
      </c>
    </row>
    <row r="53" spans="1:8" ht="15.75" x14ac:dyDescent="0.25">
      <c r="A53" s="35" t="s">
        <v>85</v>
      </c>
      <c r="B53" s="67">
        <v>6793</v>
      </c>
      <c r="C53" s="67">
        <v>4869</v>
      </c>
      <c r="D53" s="67">
        <v>1280</v>
      </c>
      <c r="E53" s="67">
        <v>0</v>
      </c>
      <c r="F53" s="67">
        <v>0</v>
      </c>
      <c r="G53" s="67">
        <v>644</v>
      </c>
      <c r="H53" s="34" t="str">
        <f t="shared" si="4"/>
        <v>correcto</v>
      </c>
    </row>
    <row r="54" spans="1:8" ht="15.75" x14ac:dyDescent="0.25">
      <c r="A54" s="35" t="s">
        <v>86</v>
      </c>
      <c r="B54" s="67">
        <v>23725</v>
      </c>
      <c r="C54" s="67">
        <v>11424</v>
      </c>
      <c r="D54" s="67">
        <v>9047</v>
      </c>
      <c r="E54" s="67">
        <v>0</v>
      </c>
      <c r="F54" s="67">
        <v>36</v>
      </c>
      <c r="G54" s="67">
        <v>3218</v>
      </c>
      <c r="H54" s="34" t="str">
        <f t="shared" si="4"/>
        <v>correcto</v>
      </c>
    </row>
    <row r="55" spans="1:8" ht="15.75" x14ac:dyDescent="0.25">
      <c r="A55" s="35" t="s">
        <v>87</v>
      </c>
      <c r="B55" s="67">
        <v>35391</v>
      </c>
      <c r="C55" s="67">
        <v>8216</v>
      </c>
      <c r="D55" s="67">
        <v>6574</v>
      </c>
      <c r="E55" s="67">
        <v>0</v>
      </c>
      <c r="F55" s="67">
        <v>0</v>
      </c>
      <c r="G55" s="67">
        <v>20601</v>
      </c>
      <c r="H55" s="34" t="str">
        <f t="shared" si="4"/>
        <v>correcto</v>
      </c>
    </row>
    <row r="56" spans="1:8" ht="15.75" x14ac:dyDescent="0.25">
      <c r="A56" s="35" t="s">
        <v>88</v>
      </c>
      <c r="B56" s="67">
        <v>16596</v>
      </c>
      <c r="C56" s="67">
        <v>1821</v>
      </c>
      <c r="D56" s="67">
        <v>7626</v>
      </c>
      <c r="E56" s="67">
        <v>3</v>
      </c>
      <c r="F56" s="67">
        <v>64</v>
      </c>
      <c r="G56" s="67">
        <v>7082</v>
      </c>
      <c r="H56" s="34" t="str">
        <f t="shared" si="4"/>
        <v>correcto</v>
      </c>
    </row>
    <row r="57" spans="1:8" ht="15.75" x14ac:dyDescent="0.25">
      <c r="A57" s="35" t="s">
        <v>89</v>
      </c>
      <c r="B57" s="67">
        <v>41187</v>
      </c>
      <c r="C57" s="67">
        <v>4297</v>
      </c>
      <c r="D57" s="67">
        <v>6633</v>
      </c>
      <c r="E57" s="67">
        <v>0</v>
      </c>
      <c r="F57" s="67">
        <v>0</v>
      </c>
      <c r="G57" s="67">
        <v>30257</v>
      </c>
      <c r="H57" s="34" t="str">
        <f t="shared" si="4"/>
        <v>correcto</v>
      </c>
    </row>
    <row r="58" spans="1:8" ht="15.75" x14ac:dyDescent="0.25">
      <c r="A58" s="35" t="s">
        <v>90</v>
      </c>
      <c r="B58" s="67">
        <v>12274</v>
      </c>
      <c r="C58" s="67">
        <v>6928</v>
      </c>
      <c r="D58" s="67">
        <v>4703</v>
      </c>
      <c r="E58" s="67">
        <v>0</v>
      </c>
      <c r="F58" s="67">
        <v>0</v>
      </c>
      <c r="G58" s="67">
        <v>643</v>
      </c>
      <c r="H58" s="34" t="str">
        <f t="shared" si="4"/>
        <v>correcto</v>
      </c>
    </row>
    <row r="59" spans="1:8" ht="15.75" x14ac:dyDescent="0.25">
      <c r="A59" s="35" t="s">
        <v>91</v>
      </c>
      <c r="B59" s="67">
        <v>4760</v>
      </c>
      <c r="C59" s="67">
        <v>1117</v>
      </c>
      <c r="D59" s="67">
        <v>2356</v>
      </c>
      <c r="E59" s="67">
        <v>0</v>
      </c>
      <c r="F59" s="67">
        <v>0</v>
      </c>
      <c r="G59" s="67">
        <v>1287</v>
      </c>
      <c r="H59" s="34" t="str">
        <f t="shared" si="4"/>
        <v>correcto</v>
      </c>
    </row>
    <row r="60" spans="1:8" ht="15.75" x14ac:dyDescent="0.25">
      <c r="A60" s="35" t="s">
        <v>92</v>
      </c>
      <c r="B60" s="67">
        <v>471102</v>
      </c>
      <c r="C60" s="67">
        <v>45</v>
      </c>
      <c r="D60" s="67">
        <v>68</v>
      </c>
      <c r="E60" s="67">
        <v>4</v>
      </c>
      <c r="F60" s="67">
        <v>383</v>
      </c>
      <c r="G60" s="67">
        <v>470602</v>
      </c>
      <c r="H60" s="34" t="str">
        <f t="shared" si="4"/>
        <v>correcto</v>
      </c>
    </row>
    <row r="61" spans="1:8" ht="15.75" x14ac:dyDescent="0.25">
      <c r="A61" s="35" t="s">
        <v>93</v>
      </c>
      <c r="B61" s="67">
        <v>44709</v>
      </c>
      <c r="C61" s="67">
        <v>1980</v>
      </c>
      <c r="D61" s="67">
        <v>884</v>
      </c>
      <c r="E61" s="67">
        <v>0</v>
      </c>
      <c r="F61" s="67">
        <v>0</v>
      </c>
      <c r="G61" s="67">
        <v>41845</v>
      </c>
      <c r="H61" s="34" t="str">
        <f t="shared" si="4"/>
        <v>correcto</v>
      </c>
    </row>
    <row r="62" spans="1:8" ht="15.75" x14ac:dyDescent="0.25">
      <c r="A62" s="35" t="s">
        <v>94</v>
      </c>
      <c r="B62" s="67">
        <v>21103</v>
      </c>
      <c r="C62" s="67">
        <v>2391</v>
      </c>
      <c r="D62" s="67">
        <v>3905</v>
      </c>
      <c r="E62" s="67">
        <v>0</v>
      </c>
      <c r="F62" s="67">
        <v>0</v>
      </c>
      <c r="G62" s="67">
        <v>14807</v>
      </c>
      <c r="H62" s="34" t="str">
        <f t="shared" si="4"/>
        <v>correcto</v>
      </c>
    </row>
    <row r="63" spans="1:8" ht="15.75" x14ac:dyDescent="0.25">
      <c r="A63" s="35" t="s">
        <v>95</v>
      </c>
      <c r="B63" s="67">
        <v>10318</v>
      </c>
      <c r="C63" s="67">
        <v>7462</v>
      </c>
      <c r="D63" s="67">
        <v>2212</v>
      </c>
      <c r="E63" s="67">
        <v>0</v>
      </c>
      <c r="F63" s="67">
        <v>0</v>
      </c>
      <c r="G63" s="67">
        <v>644</v>
      </c>
      <c r="H63" s="34" t="str">
        <f t="shared" si="4"/>
        <v>correcto</v>
      </c>
    </row>
    <row r="64" spans="1:8" ht="15.75" x14ac:dyDescent="0.25">
      <c r="A64" s="35" t="s">
        <v>96</v>
      </c>
      <c r="B64" s="67">
        <v>7266</v>
      </c>
      <c r="C64" s="67">
        <v>2746</v>
      </c>
      <c r="D64" s="67">
        <v>3876</v>
      </c>
      <c r="E64" s="67">
        <v>0</v>
      </c>
      <c r="F64" s="67">
        <v>0</v>
      </c>
      <c r="G64" s="67">
        <v>644</v>
      </c>
      <c r="H64" s="34" t="str">
        <f t="shared" si="4"/>
        <v>correcto</v>
      </c>
    </row>
    <row r="65" spans="1:8" ht="15.75" x14ac:dyDescent="0.25">
      <c r="A65" s="35" t="s">
        <v>97</v>
      </c>
      <c r="B65" s="67">
        <v>8803</v>
      </c>
      <c r="C65" s="67">
        <v>5747</v>
      </c>
      <c r="D65" s="67">
        <v>2412</v>
      </c>
      <c r="E65" s="67">
        <v>0</v>
      </c>
      <c r="F65" s="67">
        <v>0</v>
      </c>
      <c r="G65" s="67">
        <v>644</v>
      </c>
      <c r="H65" s="34" t="str">
        <f t="shared" si="4"/>
        <v>correcto</v>
      </c>
    </row>
    <row r="66" spans="1:8" ht="15.75" x14ac:dyDescent="0.25">
      <c r="A66" s="35" t="s">
        <v>98</v>
      </c>
      <c r="B66" s="67">
        <v>6960</v>
      </c>
      <c r="C66" s="67">
        <v>3709</v>
      </c>
      <c r="D66" s="67">
        <v>2607</v>
      </c>
      <c r="E66" s="67">
        <v>0</v>
      </c>
      <c r="F66" s="67">
        <v>0</v>
      </c>
      <c r="G66" s="67">
        <v>644</v>
      </c>
      <c r="H66" s="34" t="str">
        <f t="shared" si="4"/>
        <v>correcto</v>
      </c>
    </row>
    <row r="67" spans="1:8" ht="15.75" x14ac:dyDescent="0.25">
      <c r="A67" s="35" t="s">
        <v>99</v>
      </c>
      <c r="B67" s="67">
        <v>4207</v>
      </c>
      <c r="C67" s="67">
        <v>804</v>
      </c>
      <c r="D67" s="67">
        <v>2759</v>
      </c>
      <c r="E67" s="67">
        <v>0</v>
      </c>
      <c r="F67" s="67">
        <v>0</v>
      </c>
      <c r="G67" s="67">
        <v>644</v>
      </c>
      <c r="H67" s="34" t="str">
        <f t="shared" si="4"/>
        <v>correcto</v>
      </c>
    </row>
    <row r="68" spans="1:8" ht="15.75" x14ac:dyDescent="0.25">
      <c r="A68" s="35" t="s">
        <v>100</v>
      </c>
      <c r="B68" s="67">
        <v>12595</v>
      </c>
      <c r="C68" s="67">
        <v>5322</v>
      </c>
      <c r="D68" s="67">
        <v>6629</v>
      </c>
      <c r="E68" s="67">
        <v>0</v>
      </c>
      <c r="F68" s="67">
        <v>0</v>
      </c>
      <c r="G68" s="67">
        <v>644</v>
      </c>
      <c r="H68" s="34" t="str">
        <f t="shared" si="4"/>
        <v>correcto</v>
      </c>
    </row>
    <row r="69" spans="1:8" ht="15.75" x14ac:dyDescent="0.25">
      <c r="A69" s="35" t="s">
        <v>101</v>
      </c>
      <c r="B69" s="67">
        <v>4002</v>
      </c>
      <c r="C69" s="67">
        <v>498</v>
      </c>
      <c r="D69" s="67">
        <v>2860</v>
      </c>
      <c r="E69" s="67">
        <v>0</v>
      </c>
      <c r="F69" s="67">
        <v>0</v>
      </c>
      <c r="G69" s="67">
        <v>644</v>
      </c>
      <c r="H69" s="34" t="str">
        <f t="shared" si="4"/>
        <v>correcto</v>
      </c>
    </row>
    <row r="70" spans="1:8" ht="15.75" x14ac:dyDescent="0.25">
      <c r="A70" s="35" t="s">
        <v>102</v>
      </c>
      <c r="B70" s="67">
        <v>3247</v>
      </c>
      <c r="C70" s="67">
        <v>68</v>
      </c>
      <c r="D70" s="67">
        <v>2534</v>
      </c>
      <c r="E70" s="67">
        <v>1</v>
      </c>
      <c r="F70" s="67">
        <v>0</v>
      </c>
      <c r="G70" s="67">
        <v>644</v>
      </c>
      <c r="H70" s="34" t="str">
        <f t="shared" si="4"/>
        <v>correcto</v>
      </c>
    </row>
    <row r="71" spans="1:8" ht="15.75" x14ac:dyDescent="0.25">
      <c r="A71" s="35" t="s">
        <v>103</v>
      </c>
      <c r="B71" s="67">
        <v>5416</v>
      </c>
      <c r="C71" s="67">
        <v>1112</v>
      </c>
      <c r="D71" s="67">
        <v>3657</v>
      </c>
      <c r="E71" s="67">
        <v>0</v>
      </c>
      <c r="F71" s="67">
        <v>3</v>
      </c>
      <c r="G71" s="67">
        <v>644</v>
      </c>
      <c r="H71" s="34" t="str">
        <f t="shared" si="4"/>
        <v>correcto</v>
      </c>
    </row>
    <row r="72" spans="1:8" ht="15.75" x14ac:dyDescent="0.25">
      <c r="A72" s="35" t="s">
        <v>104</v>
      </c>
      <c r="B72" s="67">
        <v>5107</v>
      </c>
      <c r="C72" s="67">
        <v>788</v>
      </c>
      <c r="D72" s="67">
        <v>3031</v>
      </c>
      <c r="E72" s="67">
        <v>0</v>
      </c>
      <c r="F72" s="67">
        <v>0</v>
      </c>
      <c r="G72" s="67">
        <v>1288</v>
      </c>
      <c r="H72" s="34" t="str">
        <f t="shared" si="4"/>
        <v>correcto</v>
      </c>
    </row>
    <row r="73" spans="1:8" ht="15.75" x14ac:dyDescent="0.25">
      <c r="A73" s="35" t="s">
        <v>105</v>
      </c>
      <c r="B73" s="67">
        <v>16984</v>
      </c>
      <c r="C73" s="67">
        <v>3979</v>
      </c>
      <c r="D73" s="67">
        <v>9142</v>
      </c>
      <c r="E73" s="67">
        <v>0</v>
      </c>
      <c r="F73" s="67">
        <v>0</v>
      </c>
      <c r="G73" s="67">
        <v>3863</v>
      </c>
      <c r="H73" s="34" t="str">
        <f t="shared" ref="H73:H94" si="5">+IF(+SUM(C73:G73)=B73,"correcto","ERROR")</f>
        <v>correcto</v>
      </c>
    </row>
    <row r="74" spans="1:8" ht="15.75" x14ac:dyDescent="0.25">
      <c r="A74" s="35" t="s">
        <v>106</v>
      </c>
      <c r="B74" s="67">
        <v>130934</v>
      </c>
      <c r="C74" s="67">
        <v>6916</v>
      </c>
      <c r="D74" s="67">
        <v>3388</v>
      </c>
      <c r="E74" s="67">
        <v>31626</v>
      </c>
      <c r="F74" s="67">
        <v>1450</v>
      </c>
      <c r="G74" s="67">
        <v>87554</v>
      </c>
      <c r="H74" s="34" t="str">
        <f t="shared" si="5"/>
        <v>correcto</v>
      </c>
    </row>
    <row r="75" spans="1:8" ht="15.75" x14ac:dyDescent="0.25">
      <c r="A75" s="35" t="s">
        <v>107</v>
      </c>
      <c r="B75" s="67">
        <v>34024</v>
      </c>
      <c r="C75" s="67">
        <v>336</v>
      </c>
      <c r="D75" s="67">
        <v>1499</v>
      </c>
      <c r="E75" s="67">
        <v>0</v>
      </c>
      <c r="F75" s="67">
        <v>0</v>
      </c>
      <c r="G75" s="67">
        <v>32189</v>
      </c>
      <c r="H75" s="34" t="str">
        <f t="shared" si="5"/>
        <v>correcto</v>
      </c>
    </row>
    <row r="76" spans="1:8" ht="15.75" x14ac:dyDescent="0.25">
      <c r="A76" s="35" t="s">
        <v>108</v>
      </c>
      <c r="B76" s="67">
        <v>8930</v>
      </c>
      <c r="C76" s="67">
        <v>4350</v>
      </c>
      <c r="D76" s="67">
        <v>3936</v>
      </c>
      <c r="E76" s="67">
        <v>0</v>
      </c>
      <c r="F76" s="67">
        <v>0</v>
      </c>
      <c r="G76" s="67">
        <v>644</v>
      </c>
      <c r="H76" s="34" t="str">
        <f t="shared" si="5"/>
        <v>correcto</v>
      </c>
    </row>
    <row r="77" spans="1:8" ht="15.75" x14ac:dyDescent="0.25">
      <c r="A77" s="35" t="s">
        <v>109</v>
      </c>
      <c r="B77" s="67">
        <v>29086</v>
      </c>
      <c r="C77" s="67">
        <v>10051</v>
      </c>
      <c r="D77" s="67">
        <v>13885</v>
      </c>
      <c r="E77" s="67">
        <v>0</v>
      </c>
      <c r="F77" s="67">
        <v>0</v>
      </c>
      <c r="G77" s="67">
        <v>5150</v>
      </c>
      <c r="H77" s="34" t="str">
        <f t="shared" si="5"/>
        <v>correcto</v>
      </c>
    </row>
    <row r="78" spans="1:8" ht="15.75" x14ac:dyDescent="0.25">
      <c r="A78" s="35" t="s">
        <v>110</v>
      </c>
      <c r="B78" s="67">
        <v>11368</v>
      </c>
      <c r="C78" s="67">
        <v>5969</v>
      </c>
      <c r="D78" s="67">
        <v>4755</v>
      </c>
      <c r="E78" s="67">
        <v>0</v>
      </c>
      <c r="F78" s="67">
        <v>0</v>
      </c>
      <c r="G78" s="67">
        <v>644</v>
      </c>
      <c r="H78" s="34" t="str">
        <f t="shared" si="5"/>
        <v>correcto</v>
      </c>
    </row>
    <row r="79" spans="1:8" ht="15.75" x14ac:dyDescent="0.25">
      <c r="A79" s="35" t="s">
        <v>111</v>
      </c>
      <c r="B79" s="67">
        <v>14107</v>
      </c>
      <c r="C79" s="67">
        <v>7086</v>
      </c>
      <c r="D79" s="67">
        <v>6377</v>
      </c>
      <c r="E79" s="67">
        <v>0</v>
      </c>
      <c r="F79" s="67">
        <v>0</v>
      </c>
      <c r="G79" s="67">
        <v>644</v>
      </c>
      <c r="H79" s="34" t="str">
        <f t="shared" si="5"/>
        <v>correcto</v>
      </c>
    </row>
    <row r="80" spans="1:8" ht="15.75" x14ac:dyDescent="0.25">
      <c r="A80" s="35" t="s">
        <v>112</v>
      </c>
      <c r="B80" s="67">
        <v>6032</v>
      </c>
      <c r="C80" s="67">
        <v>3268</v>
      </c>
      <c r="D80" s="67">
        <v>2120</v>
      </c>
      <c r="E80" s="67">
        <v>0</v>
      </c>
      <c r="F80" s="67">
        <v>0</v>
      </c>
      <c r="G80" s="67">
        <v>644</v>
      </c>
      <c r="H80" s="34" t="str">
        <f t="shared" si="5"/>
        <v>correcto</v>
      </c>
    </row>
    <row r="81" spans="1:8" ht="15.75" x14ac:dyDescent="0.25">
      <c r="A81" s="35" t="s">
        <v>113</v>
      </c>
      <c r="B81" s="67">
        <v>34589</v>
      </c>
      <c r="C81" s="67">
        <v>3866</v>
      </c>
      <c r="D81" s="67">
        <v>7110</v>
      </c>
      <c r="E81" s="67">
        <v>0</v>
      </c>
      <c r="F81" s="67">
        <v>2368</v>
      </c>
      <c r="G81" s="67">
        <v>21245</v>
      </c>
      <c r="H81" s="34" t="str">
        <f t="shared" si="5"/>
        <v>correcto</v>
      </c>
    </row>
    <row r="82" spans="1:8" ht="15.75" x14ac:dyDescent="0.25">
      <c r="A82" s="35" t="s">
        <v>114</v>
      </c>
      <c r="B82" s="67">
        <v>26634</v>
      </c>
      <c r="C82" s="67">
        <v>7258</v>
      </c>
      <c r="D82" s="67">
        <v>4569</v>
      </c>
      <c r="E82" s="67">
        <v>0</v>
      </c>
      <c r="F82" s="67">
        <v>0</v>
      </c>
      <c r="G82" s="67">
        <v>14807</v>
      </c>
      <c r="H82" s="34" t="str">
        <f t="shared" si="5"/>
        <v>correcto</v>
      </c>
    </row>
    <row r="83" spans="1:8" ht="15.75" x14ac:dyDescent="0.25">
      <c r="A83" s="35" t="s">
        <v>115</v>
      </c>
      <c r="B83" s="67">
        <v>141851</v>
      </c>
      <c r="C83" s="67">
        <v>12599</v>
      </c>
      <c r="D83" s="67">
        <v>2290</v>
      </c>
      <c r="E83" s="67">
        <v>0</v>
      </c>
      <c r="F83" s="67">
        <v>137</v>
      </c>
      <c r="G83" s="67">
        <v>126825</v>
      </c>
      <c r="H83" s="34" t="str">
        <f t="shared" si="5"/>
        <v>correcto</v>
      </c>
    </row>
    <row r="84" spans="1:8" ht="15.75" x14ac:dyDescent="0.25">
      <c r="A84" s="35" t="s">
        <v>116</v>
      </c>
      <c r="B84" s="67">
        <v>7083</v>
      </c>
      <c r="C84" s="67">
        <v>2113</v>
      </c>
      <c r="D84" s="67">
        <v>4326</v>
      </c>
      <c r="E84" s="67">
        <v>0</v>
      </c>
      <c r="F84" s="67">
        <v>0</v>
      </c>
      <c r="G84" s="67">
        <v>644</v>
      </c>
      <c r="H84" s="34" t="str">
        <f t="shared" si="5"/>
        <v>correcto</v>
      </c>
    </row>
    <row r="85" spans="1:8" ht="15.75" x14ac:dyDescent="0.25">
      <c r="A85" s="35" t="s">
        <v>117</v>
      </c>
      <c r="B85" s="67">
        <v>6378</v>
      </c>
      <c r="C85" s="67">
        <v>1342</v>
      </c>
      <c r="D85" s="67">
        <v>4392</v>
      </c>
      <c r="E85" s="67">
        <v>0</v>
      </c>
      <c r="F85" s="67">
        <v>0</v>
      </c>
      <c r="G85" s="67">
        <v>644</v>
      </c>
      <c r="H85" s="34" t="str">
        <f t="shared" si="5"/>
        <v>correcto</v>
      </c>
    </row>
    <row r="86" spans="1:8" ht="15.75" x14ac:dyDescent="0.25">
      <c r="A86" s="35" t="s">
        <v>118</v>
      </c>
      <c r="B86" s="67">
        <v>8722</v>
      </c>
      <c r="C86" s="67">
        <v>2625</v>
      </c>
      <c r="D86" s="67">
        <v>5453</v>
      </c>
      <c r="E86" s="67">
        <v>0</v>
      </c>
      <c r="F86" s="67">
        <v>0</v>
      </c>
      <c r="G86" s="67">
        <v>644</v>
      </c>
      <c r="H86" s="34" t="str">
        <f t="shared" si="5"/>
        <v>correcto</v>
      </c>
    </row>
    <row r="87" spans="1:8" ht="15.75" x14ac:dyDescent="0.25">
      <c r="A87" s="35" t="s">
        <v>119</v>
      </c>
      <c r="B87" s="67">
        <v>22228</v>
      </c>
      <c r="C87" s="67">
        <v>4800</v>
      </c>
      <c r="D87" s="67">
        <v>12278</v>
      </c>
      <c r="E87" s="67">
        <v>0</v>
      </c>
      <c r="F87" s="67">
        <v>0</v>
      </c>
      <c r="G87" s="67">
        <v>5150</v>
      </c>
      <c r="H87" s="34" t="str">
        <f t="shared" si="5"/>
        <v>correcto</v>
      </c>
    </row>
    <row r="88" spans="1:8" ht="15.75" x14ac:dyDescent="0.25">
      <c r="A88" s="35" t="s">
        <v>120</v>
      </c>
      <c r="B88" s="67">
        <v>26499</v>
      </c>
      <c r="C88" s="67">
        <v>13337</v>
      </c>
      <c r="D88" s="67">
        <v>6141</v>
      </c>
      <c r="E88" s="67">
        <v>2275</v>
      </c>
      <c r="F88" s="67">
        <v>240</v>
      </c>
      <c r="G88" s="67">
        <v>4506</v>
      </c>
      <c r="H88" s="34" t="str">
        <f t="shared" si="5"/>
        <v>correcto</v>
      </c>
    </row>
    <row r="89" spans="1:8" ht="15.75" x14ac:dyDescent="0.25">
      <c r="A89" s="35" t="s">
        <v>121</v>
      </c>
      <c r="B89" s="67">
        <v>15621</v>
      </c>
      <c r="C89" s="67">
        <v>2204</v>
      </c>
      <c r="D89" s="67">
        <v>6335</v>
      </c>
      <c r="E89" s="67">
        <v>0</v>
      </c>
      <c r="F89" s="67">
        <v>0</v>
      </c>
      <c r="G89" s="67">
        <v>7082</v>
      </c>
      <c r="H89" s="34" t="str">
        <f t="shared" si="5"/>
        <v>correcto</v>
      </c>
    </row>
    <row r="90" spans="1:8" ht="15.75" x14ac:dyDescent="0.25">
      <c r="A90" s="35" t="s">
        <v>122</v>
      </c>
      <c r="B90" s="67">
        <v>39330</v>
      </c>
      <c r="C90" s="67">
        <v>1801</v>
      </c>
      <c r="D90" s="67">
        <v>3409</v>
      </c>
      <c r="E90" s="67">
        <v>0</v>
      </c>
      <c r="F90" s="67">
        <v>0</v>
      </c>
      <c r="G90" s="67">
        <v>34120</v>
      </c>
      <c r="H90" s="34" t="str">
        <f t="shared" si="5"/>
        <v>correcto</v>
      </c>
    </row>
    <row r="91" spans="1:8" ht="15.75" x14ac:dyDescent="0.25">
      <c r="A91" s="35" t="s">
        <v>123</v>
      </c>
      <c r="B91" s="67">
        <v>25223</v>
      </c>
      <c r="C91" s="67">
        <v>1287</v>
      </c>
      <c r="D91" s="67">
        <v>5580</v>
      </c>
      <c r="E91" s="67">
        <v>0</v>
      </c>
      <c r="F91" s="67">
        <v>331</v>
      </c>
      <c r="G91" s="67">
        <v>18025</v>
      </c>
      <c r="H91" s="34" t="str">
        <f t="shared" si="5"/>
        <v>correcto</v>
      </c>
    </row>
    <row r="92" spans="1:8" ht="15.75" x14ac:dyDescent="0.25">
      <c r="A92" s="35" t="s">
        <v>124</v>
      </c>
      <c r="B92" s="67">
        <v>5597</v>
      </c>
      <c r="C92" s="67">
        <v>1865</v>
      </c>
      <c r="D92" s="67">
        <v>3088</v>
      </c>
      <c r="E92" s="67">
        <v>0</v>
      </c>
      <c r="F92" s="67">
        <v>0</v>
      </c>
      <c r="G92" s="67">
        <v>644</v>
      </c>
      <c r="H92" s="34" t="str">
        <f t="shared" si="5"/>
        <v>correcto</v>
      </c>
    </row>
    <row r="93" spans="1:8" ht="15.75" x14ac:dyDescent="0.25">
      <c r="A93" s="35" t="s">
        <v>125</v>
      </c>
      <c r="B93" s="67">
        <v>5167</v>
      </c>
      <c r="C93" s="67">
        <v>306</v>
      </c>
      <c r="D93" s="67">
        <v>4217</v>
      </c>
      <c r="E93" s="67">
        <v>0</v>
      </c>
      <c r="F93" s="67">
        <v>0</v>
      </c>
      <c r="G93" s="67">
        <v>644</v>
      </c>
      <c r="H93" s="34" t="str">
        <f t="shared" si="5"/>
        <v>correcto</v>
      </c>
    </row>
    <row r="94" spans="1:8" ht="15.75" x14ac:dyDescent="0.25">
      <c r="A94" s="35" t="s">
        <v>126</v>
      </c>
      <c r="B94" s="67">
        <v>12830</v>
      </c>
      <c r="C94" s="67">
        <v>1636</v>
      </c>
      <c r="D94" s="67">
        <v>4112</v>
      </c>
      <c r="E94" s="67">
        <v>0</v>
      </c>
      <c r="F94" s="67">
        <v>0</v>
      </c>
      <c r="G94" s="67">
        <v>7082</v>
      </c>
      <c r="H94" s="34" t="str">
        <f t="shared" si="5"/>
        <v>correcto</v>
      </c>
    </row>
    <row r="95" spans="1:8" ht="15.75" x14ac:dyDescent="0.25">
      <c r="A95" s="35" t="s">
        <v>127</v>
      </c>
      <c r="B95" s="67">
        <v>29624</v>
      </c>
      <c r="C95" s="67">
        <v>3697</v>
      </c>
      <c r="D95" s="67">
        <v>4038</v>
      </c>
      <c r="E95" s="67">
        <v>0</v>
      </c>
      <c r="F95" s="67">
        <v>0</v>
      </c>
      <c r="G95" s="67">
        <v>21889</v>
      </c>
      <c r="H95" s="34" t="str">
        <f t="shared" ref="H95:H116" si="6">+IF(+SUM(C95:G95)=B95,"correcto","ERROR")</f>
        <v>correcto</v>
      </c>
    </row>
    <row r="96" spans="1:8" ht="15.75" x14ac:dyDescent="0.25">
      <c r="A96" s="35" t="s">
        <v>128</v>
      </c>
      <c r="B96" s="67">
        <v>8253</v>
      </c>
      <c r="C96" s="67">
        <v>974</v>
      </c>
      <c r="D96" s="67">
        <v>4704</v>
      </c>
      <c r="E96" s="67">
        <v>0</v>
      </c>
      <c r="F96" s="67">
        <v>0</v>
      </c>
      <c r="G96" s="67">
        <v>2575</v>
      </c>
      <c r="H96" s="34" t="str">
        <f t="shared" si="6"/>
        <v>correcto</v>
      </c>
    </row>
    <row r="97" spans="1:8" ht="15.75" x14ac:dyDescent="0.25">
      <c r="A97" s="35" t="s">
        <v>129</v>
      </c>
      <c r="B97" s="67">
        <v>10765</v>
      </c>
      <c r="C97" s="67">
        <v>1156</v>
      </c>
      <c r="D97" s="67">
        <v>5103</v>
      </c>
      <c r="E97" s="67">
        <v>0</v>
      </c>
      <c r="F97" s="67">
        <v>0</v>
      </c>
      <c r="G97" s="67">
        <v>4506</v>
      </c>
      <c r="H97" s="34" t="str">
        <f t="shared" si="6"/>
        <v>correcto</v>
      </c>
    </row>
    <row r="98" spans="1:8" ht="15.75" x14ac:dyDescent="0.25">
      <c r="A98" s="35" t="s">
        <v>130</v>
      </c>
      <c r="B98" s="67">
        <v>17793</v>
      </c>
      <c r="C98" s="67">
        <v>12308</v>
      </c>
      <c r="D98" s="67">
        <v>4793</v>
      </c>
      <c r="E98" s="67">
        <v>0</v>
      </c>
      <c r="F98" s="67">
        <v>48</v>
      </c>
      <c r="G98" s="67">
        <v>644</v>
      </c>
      <c r="H98" s="34" t="str">
        <f t="shared" si="6"/>
        <v>correcto</v>
      </c>
    </row>
    <row r="99" spans="1:8" ht="15.75" x14ac:dyDescent="0.25">
      <c r="A99" s="35" t="s">
        <v>131</v>
      </c>
      <c r="B99" s="67">
        <v>21090</v>
      </c>
      <c r="C99" s="67">
        <v>7024</v>
      </c>
      <c r="D99" s="67">
        <v>8916</v>
      </c>
      <c r="E99" s="67">
        <v>0</v>
      </c>
      <c r="F99" s="67">
        <v>0</v>
      </c>
      <c r="G99" s="67">
        <v>5150</v>
      </c>
      <c r="H99" s="34" t="str">
        <f t="shared" si="6"/>
        <v>correcto</v>
      </c>
    </row>
    <row r="100" spans="1:8" ht="15.75" x14ac:dyDescent="0.25">
      <c r="A100" s="35" t="s">
        <v>132</v>
      </c>
      <c r="B100" s="67">
        <v>101246</v>
      </c>
      <c r="C100" s="67">
        <v>5135</v>
      </c>
      <c r="D100" s="67">
        <v>10896</v>
      </c>
      <c r="E100" s="67">
        <v>1</v>
      </c>
      <c r="F100" s="67">
        <v>9893</v>
      </c>
      <c r="G100" s="67">
        <v>75321</v>
      </c>
      <c r="H100" s="34" t="str">
        <f t="shared" si="6"/>
        <v>correcto</v>
      </c>
    </row>
    <row r="101" spans="1:8" ht="15.75" x14ac:dyDescent="0.25">
      <c r="A101" s="35" t="s">
        <v>133</v>
      </c>
      <c r="B101" s="67">
        <v>19979</v>
      </c>
      <c r="C101" s="67">
        <v>14011</v>
      </c>
      <c r="D101" s="67">
        <v>5269</v>
      </c>
      <c r="E101" s="67">
        <v>0</v>
      </c>
      <c r="F101" s="67">
        <v>55</v>
      </c>
      <c r="G101" s="67">
        <v>644</v>
      </c>
      <c r="H101" s="34" t="str">
        <f t="shared" si="6"/>
        <v>correcto</v>
      </c>
    </row>
    <row r="102" spans="1:8" ht="15.75" x14ac:dyDescent="0.25">
      <c r="A102" s="35" t="s">
        <v>134</v>
      </c>
      <c r="B102" s="67">
        <v>18719</v>
      </c>
      <c r="C102" s="67">
        <v>10207</v>
      </c>
      <c r="D102" s="67">
        <v>7868</v>
      </c>
      <c r="E102" s="67">
        <v>0</v>
      </c>
      <c r="F102" s="67">
        <v>0</v>
      </c>
      <c r="G102" s="67">
        <v>644</v>
      </c>
      <c r="H102" s="34" t="str">
        <f t="shared" si="6"/>
        <v>correcto</v>
      </c>
    </row>
    <row r="103" spans="1:8" ht="15.75" x14ac:dyDescent="0.25">
      <c r="A103" s="35" t="s">
        <v>135</v>
      </c>
      <c r="B103" s="67">
        <v>11474</v>
      </c>
      <c r="C103" s="67">
        <v>5161</v>
      </c>
      <c r="D103" s="67">
        <v>5026</v>
      </c>
      <c r="E103" s="67">
        <v>0</v>
      </c>
      <c r="F103" s="67">
        <v>0</v>
      </c>
      <c r="G103" s="67">
        <v>1287</v>
      </c>
      <c r="H103" s="34" t="str">
        <f t="shared" si="6"/>
        <v>correcto</v>
      </c>
    </row>
    <row r="104" spans="1:8" ht="15.75" x14ac:dyDescent="0.25">
      <c r="A104" s="35" t="s">
        <v>136</v>
      </c>
      <c r="B104" s="67">
        <v>45564</v>
      </c>
      <c r="C104" s="67">
        <v>19359</v>
      </c>
      <c r="D104" s="67">
        <v>4316</v>
      </c>
      <c r="E104" s="67">
        <v>0</v>
      </c>
      <c r="F104" s="67">
        <v>0</v>
      </c>
      <c r="G104" s="67">
        <v>21889</v>
      </c>
      <c r="H104" s="34" t="str">
        <f t="shared" si="6"/>
        <v>correcto</v>
      </c>
    </row>
    <row r="105" spans="1:8" ht="15.75" x14ac:dyDescent="0.25">
      <c r="A105" s="35" t="s">
        <v>137</v>
      </c>
      <c r="B105" s="67">
        <v>4707</v>
      </c>
      <c r="C105" s="67">
        <v>547</v>
      </c>
      <c r="D105" s="67">
        <v>3516</v>
      </c>
      <c r="E105" s="67">
        <v>0</v>
      </c>
      <c r="F105" s="67">
        <v>0</v>
      </c>
      <c r="G105" s="67">
        <v>644</v>
      </c>
      <c r="H105" s="34" t="str">
        <f t="shared" si="6"/>
        <v>correcto</v>
      </c>
    </row>
    <row r="106" spans="1:8" ht="15.75" x14ac:dyDescent="0.25">
      <c r="A106" s="35" t="s">
        <v>138</v>
      </c>
      <c r="B106" s="67">
        <v>62175</v>
      </c>
      <c r="C106" s="67">
        <v>1130</v>
      </c>
      <c r="D106" s="67">
        <v>4383</v>
      </c>
      <c r="E106" s="67">
        <v>0</v>
      </c>
      <c r="F106" s="67">
        <v>9</v>
      </c>
      <c r="G106" s="67">
        <v>56653</v>
      </c>
      <c r="H106" s="34" t="str">
        <f t="shared" si="6"/>
        <v>correcto</v>
      </c>
    </row>
    <row r="107" spans="1:8" ht="15.75" x14ac:dyDescent="0.25">
      <c r="A107" s="35" t="s">
        <v>139</v>
      </c>
      <c r="B107" s="67">
        <v>23276</v>
      </c>
      <c r="C107" s="67">
        <v>17022</v>
      </c>
      <c r="D107" s="67">
        <v>5610</v>
      </c>
      <c r="E107" s="67">
        <v>0</v>
      </c>
      <c r="F107" s="67">
        <v>0</v>
      </c>
      <c r="G107" s="67">
        <v>644</v>
      </c>
      <c r="H107" s="34" t="str">
        <f t="shared" si="6"/>
        <v>correcto</v>
      </c>
    </row>
    <row r="108" spans="1:8" ht="15.75" x14ac:dyDescent="0.25">
      <c r="A108" s="35" t="s">
        <v>140</v>
      </c>
      <c r="B108" s="67">
        <v>215791</v>
      </c>
      <c r="C108" s="67">
        <v>7388</v>
      </c>
      <c r="D108" s="67">
        <v>1089</v>
      </c>
      <c r="E108" s="67">
        <v>17</v>
      </c>
      <c r="F108" s="67">
        <v>0</v>
      </c>
      <c r="G108" s="67">
        <v>207297</v>
      </c>
      <c r="H108" s="34" t="str">
        <f t="shared" si="6"/>
        <v>correcto</v>
      </c>
    </row>
    <row r="109" spans="1:8" ht="15.75" x14ac:dyDescent="0.25">
      <c r="A109" s="35" t="s">
        <v>141</v>
      </c>
      <c r="B109" s="67">
        <v>8419</v>
      </c>
      <c r="C109" s="67">
        <v>1867</v>
      </c>
      <c r="D109" s="67">
        <v>5908</v>
      </c>
      <c r="E109" s="67">
        <v>0</v>
      </c>
      <c r="F109" s="67">
        <v>0</v>
      </c>
      <c r="G109" s="67">
        <v>644</v>
      </c>
      <c r="H109" s="34" t="str">
        <f t="shared" si="6"/>
        <v>correcto</v>
      </c>
    </row>
    <row r="110" spans="1:8" ht="15.75" x14ac:dyDescent="0.25">
      <c r="A110" s="35" t="s">
        <v>142</v>
      </c>
      <c r="B110" s="67">
        <v>14619</v>
      </c>
      <c r="C110" s="67">
        <v>8252</v>
      </c>
      <c r="D110" s="67">
        <v>5723</v>
      </c>
      <c r="E110" s="67">
        <v>0</v>
      </c>
      <c r="F110" s="67">
        <v>0</v>
      </c>
      <c r="G110" s="67">
        <v>644</v>
      </c>
      <c r="H110" s="34" t="str">
        <f t="shared" si="6"/>
        <v>correcto</v>
      </c>
    </row>
    <row r="111" spans="1:8" ht="15.75" x14ac:dyDescent="0.25">
      <c r="A111" s="35" t="s">
        <v>143</v>
      </c>
      <c r="B111" s="67">
        <v>16877</v>
      </c>
      <c r="C111" s="67">
        <v>10140</v>
      </c>
      <c r="D111" s="67">
        <v>4162</v>
      </c>
      <c r="E111" s="67">
        <v>0</v>
      </c>
      <c r="F111" s="67">
        <v>0</v>
      </c>
      <c r="G111" s="67">
        <v>2575</v>
      </c>
      <c r="H111" s="34" t="str">
        <f t="shared" si="6"/>
        <v>correcto</v>
      </c>
    </row>
    <row r="112" spans="1:8" ht="15.75" x14ac:dyDescent="0.25">
      <c r="A112" s="35" t="s">
        <v>144</v>
      </c>
      <c r="B112" s="67">
        <v>4471</v>
      </c>
      <c r="C112" s="67">
        <v>1272</v>
      </c>
      <c r="D112" s="67">
        <v>2555</v>
      </c>
      <c r="E112" s="67">
        <v>0</v>
      </c>
      <c r="F112" s="67">
        <v>0</v>
      </c>
      <c r="G112" s="67">
        <v>644</v>
      </c>
      <c r="H112" s="34" t="str">
        <f t="shared" si="6"/>
        <v>correcto</v>
      </c>
    </row>
    <row r="113" spans="1:8" ht="15.75" x14ac:dyDescent="0.25">
      <c r="A113" s="35" t="s">
        <v>145</v>
      </c>
      <c r="B113" s="67">
        <v>13385</v>
      </c>
      <c r="C113" s="67">
        <v>7586</v>
      </c>
      <c r="D113" s="67">
        <v>4309</v>
      </c>
      <c r="E113" s="67">
        <v>0</v>
      </c>
      <c r="F113" s="67">
        <v>203</v>
      </c>
      <c r="G113" s="67">
        <v>1287</v>
      </c>
      <c r="H113" s="34" t="str">
        <f t="shared" si="6"/>
        <v>correcto</v>
      </c>
    </row>
    <row r="114" spans="1:8" ht="15.75" x14ac:dyDescent="0.25">
      <c r="A114" s="35" t="s">
        <v>146</v>
      </c>
      <c r="B114" s="67">
        <v>25235</v>
      </c>
      <c r="C114" s="67">
        <v>4023</v>
      </c>
      <c r="D114" s="67">
        <v>4474</v>
      </c>
      <c r="E114" s="67">
        <v>0</v>
      </c>
      <c r="F114" s="67">
        <v>0</v>
      </c>
      <c r="G114" s="67">
        <v>16738</v>
      </c>
      <c r="H114" s="34" t="str">
        <f t="shared" si="6"/>
        <v>correcto</v>
      </c>
    </row>
    <row r="115" spans="1:8" ht="15.75" x14ac:dyDescent="0.25">
      <c r="A115" s="35" t="s">
        <v>147</v>
      </c>
      <c r="B115" s="67">
        <v>24303</v>
      </c>
      <c r="C115" s="67">
        <v>12030</v>
      </c>
      <c r="D115" s="67">
        <v>2616</v>
      </c>
      <c r="E115" s="67">
        <v>0</v>
      </c>
      <c r="F115" s="67">
        <v>0</v>
      </c>
      <c r="G115" s="67">
        <v>9657</v>
      </c>
      <c r="H115" s="34" t="str">
        <f t="shared" si="6"/>
        <v>correcto</v>
      </c>
    </row>
    <row r="116" spans="1:8" ht="15.75" x14ac:dyDescent="0.25">
      <c r="A116" s="35" t="s">
        <v>148</v>
      </c>
      <c r="B116" s="67">
        <v>4694</v>
      </c>
      <c r="C116" s="67">
        <v>2682</v>
      </c>
      <c r="D116" s="67">
        <v>1368</v>
      </c>
      <c r="E116" s="67">
        <v>0</v>
      </c>
      <c r="F116" s="67">
        <v>0</v>
      </c>
      <c r="G116" s="67">
        <v>644</v>
      </c>
      <c r="H116" s="34" t="str">
        <f t="shared" si="6"/>
        <v>correcto</v>
      </c>
    </row>
    <row r="117" spans="1:8" ht="15.75" x14ac:dyDescent="0.25">
      <c r="A117" s="35" t="s">
        <v>149</v>
      </c>
      <c r="B117" s="67">
        <v>6842</v>
      </c>
      <c r="C117" s="67">
        <v>3224</v>
      </c>
      <c r="D117" s="67">
        <v>2974</v>
      </c>
      <c r="E117" s="67">
        <v>0</v>
      </c>
      <c r="F117" s="67">
        <v>0</v>
      </c>
      <c r="G117" s="67">
        <v>644</v>
      </c>
      <c r="H117" s="34" t="str">
        <f t="shared" ref="H117:H132" si="7">+IF(+SUM(C117:G117)=B117,"correcto","ERROR")</f>
        <v>correcto</v>
      </c>
    </row>
    <row r="118" spans="1:8" ht="15.75" x14ac:dyDescent="0.25">
      <c r="A118" s="35" t="s">
        <v>150</v>
      </c>
      <c r="B118" s="67">
        <v>11279</v>
      </c>
      <c r="C118" s="67">
        <v>4372</v>
      </c>
      <c r="D118" s="67">
        <v>2401</v>
      </c>
      <c r="E118" s="67">
        <v>0</v>
      </c>
      <c r="F118" s="67">
        <v>0</v>
      </c>
      <c r="G118" s="67">
        <v>4506</v>
      </c>
      <c r="H118" s="34" t="str">
        <f t="shared" si="7"/>
        <v>correcto</v>
      </c>
    </row>
    <row r="119" spans="1:8" ht="15.75" x14ac:dyDescent="0.25">
      <c r="A119" s="35" t="s">
        <v>151</v>
      </c>
      <c r="B119" s="67">
        <v>12375</v>
      </c>
      <c r="C119" s="67">
        <v>8751</v>
      </c>
      <c r="D119" s="67">
        <v>2852</v>
      </c>
      <c r="E119" s="67">
        <v>0</v>
      </c>
      <c r="F119" s="67">
        <v>128</v>
      </c>
      <c r="G119" s="67">
        <v>644</v>
      </c>
      <c r="H119" s="34" t="str">
        <f t="shared" si="7"/>
        <v>correcto</v>
      </c>
    </row>
    <row r="120" spans="1:8" ht="15.75" x14ac:dyDescent="0.25">
      <c r="A120" s="35" t="s">
        <v>152</v>
      </c>
      <c r="B120" s="67">
        <v>34035</v>
      </c>
      <c r="C120" s="67">
        <v>6243</v>
      </c>
      <c r="D120" s="67">
        <v>703</v>
      </c>
      <c r="E120" s="67">
        <v>8</v>
      </c>
      <c r="F120" s="67">
        <v>43</v>
      </c>
      <c r="G120" s="67">
        <v>27038</v>
      </c>
      <c r="H120" s="34" t="str">
        <f t="shared" si="7"/>
        <v>correcto</v>
      </c>
    </row>
    <row r="121" spans="1:8" ht="15.75" x14ac:dyDescent="0.25">
      <c r="A121" s="35" t="s">
        <v>153</v>
      </c>
      <c r="B121" s="67">
        <v>24090</v>
      </c>
      <c r="C121" s="67">
        <v>15024</v>
      </c>
      <c r="D121" s="67">
        <v>1183</v>
      </c>
      <c r="E121" s="67">
        <v>9</v>
      </c>
      <c r="F121" s="67">
        <v>149</v>
      </c>
      <c r="G121" s="67">
        <v>7725</v>
      </c>
      <c r="H121" s="34" t="str">
        <f t="shared" si="7"/>
        <v>correcto</v>
      </c>
    </row>
    <row r="122" spans="1:8" ht="15.75" x14ac:dyDescent="0.25">
      <c r="A122" s="35" t="s">
        <v>154</v>
      </c>
      <c r="B122" s="67">
        <v>3432</v>
      </c>
      <c r="C122" s="67">
        <v>74</v>
      </c>
      <c r="D122" s="67">
        <v>2071</v>
      </c>
      <c r="E122" s="67">
        <v>0</v>
      </c>
      <c r="F122" s="67">
        <v>0</v>
      </c>
      <c r="G122" s="67">
        <v>1287</v>
      </c>
      <c r="H122" s="34" t="str">
        <f t="shared" si="7"/>
        <v>correcto</v>
      </c>
    </row>
    <row r="123" spans="1:8" ht="15.75" x14ac:dyDescent="0.25">
      <c r="A123" s="35" t="s">
        <v>155</v>
      </c>
      <c r="B123" s="67">
        <v>9041</v>
      </c>
      <c r="C123" s="67">
        <v>1085</v>
      </c>
      <c r="D123" s="67">
        <v>3450</v>
      </c>
      <c r="E123" s="67">
        <v>0</v>
      </c>
      <c r="F123" s="67">
        <v>0</v>
      </c>
      <c r="G123" s="67">
        <v>4506</v>
      </c>
      <c r="H123" s="34" t="str">
        <f t="shared" si="7"/>
        <v>correcto</v>
      </c>
    </row>
    <row r="124" spans="1:8" ht="15.75" x14ac:dyDescent="0.25">
      <c r="A124" s="35" t="s">
        <v>156</v>
      </c>
      <c r="B124" s="67">
        <v>68746</v>
      </c>
      <c r="C124" s="67">
        <v>8128</v>
      </c>
      <c r="D124" s="67">
        <v>9637</v>
      </c>
      <c r="E124" s="67">
        <v>0</v>
      </c>
      <c r="F124" s="67">
        <v>766</v>
      </c>
      <c r="G124" s="67">
        <v>50215</v>
      </c>
      <c r="H124" s="34" t="str">
        <f t="shared" si="7"/>
        <v>correcto</v>
      </c>
    </row>
    <row r="125" spans="1:8" ht="15.75" x14ac:dyDescent="0.25">
      <c r="A125" s="35" t="s">
        <v>157</v>
      </c>
      <c r="B125" s="67">
        <v>6507</v>
      </c>
      <c r="C125" s="67">
        <v>1062</v>
      </c>
      <c r="D125" s="67">
        <v>4801</v>
      </c>
      <c r="E125" s="67">
        <v>0</v>
      </c>
      <c r="F125" s="67">
        <v>0</v>
      </c>
      <c r="G125" s="67">
        <v>644</v>
      </c>
      <c r="H125" s="34" t="str">
        <f t="shared" si="7"/>
        <v>correcto</v>
      </c>
    </row>
    <row r="126" spans="1:8" ht="15.75" x14ac:dyDescent="0.25">
      <c r="A126" s="35" t="s">
        <v>158</v>
      </c>
      <c r="B126" s="67">
        <v>2359</v>
      </c>
      <c r="C126" s="67">
        <v>120</v>
      </c>
      <c r="D126" s="67">
        <v>1595</v>
      </c>
      <c r="E126" s="67">
        <v>0</v>
      </c>
      <c r="F126" s="67">
        <v>0</v>
      </c>
      <c r="G126" s="67">
        <v>644</v>
      </c>
      <c r="H126" s="34" t="str">
        <f t="shared" si="7"/>
        <v>correcto</v>
      </c>
    </row>
    <row r="127" spans="1:8" ht="15.75" x14ac:dyDescent="0.25">
      <c r="A127" s="35" t="s">
        <v>159</v>
      </c>
      <c r="B127" s="67">
        <v>22108</v>
      </c>
      <c r="C127" s="67">
        <v>14222</v>
      </c>
      <c r="D127" s="67">
        <v>5168</v>
      </c>
      <c r="E127" s="67">
        <v>0</v>
      </c>
      <c r="F127" s="67">
        <v>143</v>
      </c>
      <c r="G127" s="67">
        <v>2575</v>
      </c>
      <c r="H127" s="34" t="str">
        <f t="shared" si="7"/>
        <v>correcto</v>
      </c>
    </row>
    <row r="128" spans="1:8" ht="15.75" x14ac:dyDescent="0.25">
      <c r="A128" s="35" t="s">
        <v>160</v>
      </c>
      <c r="B128" s="67">
        <v>29035</v>
      </c>
      <c r="C128" s="67">
        <v>9122</v>
      </c>
      <c r="D128" s="67">
        <v>10256</v>
      </c>
      <c r="E128" s="67">
        <v>0</v>
      </c>
      <c r="F128" s="67">
        <v>0</v>
      </c>
      <c r="G128" s="67">
        <v>9657</v>
      </c>
      <c r="H128" s="34" t="str">
        <f t="shared" si="7"/>
        <v>correcto</v>
      </c>
    </row>
    <row r="129" spans="1:8" ht="15.75" x14ac:dyDescent="0.25">
      <c r="A129" s="35" t="s">
        <v>161</v>
      </c>
      <c r="B129" s="67">
        <v>42755</v>
      </c>
      <c r="C129" s="67">
        <v>18734</v>
      </c>
      <c r="D129" s="67">
        <v>6530</v>
      </c>
      <c r="E129" s="67">
        <v>0</v>
      </c>
      <c r="F129" s="67">
        <v>109</v>
      </c>
      <c r="G129" s="67">
        <v>17382</v>
      </c>
      <c r="H129" s="34" t="str">
        <f t="shared" si="7"/>
        <v>correcto</v>
      </c>
    </row>
    <row r="130" spans="1:8" ht="15.75" x14ac:dyDescent="0.25">
      <c r="A130" s="35" t="s">
        <v>162</v>
      </c>
      <c r="B130" s="67">
        <v>16086</v>
      </c>
      <c r="C130" s="67">
        <v>5093</v>
      </c>
      <c r="D130" s="67">
        <v>7130</v>
      </c>
      <c r="E130" s="67">
        <v>0</v>
      </c>
      <c r="F130" s="67">
        <v>0</v>
      </c>
      <c r="G130" s="67">
        <v>3863</v>
      </c>
      <c r="H130" s="34" t="str">
        <f t="shared" si="7"/>
        <v>correcto</v>
      </c>
    </row>
    <row r="131" spans="1:8" ht="15.75" x14ac:dyDescent="0.25">
      <c r="A131" s="35" t="s">
        <v>163</v>
      </c>
      <c r="B131" s="67">
        <v>35347</v>
      </c>
      <c r="C131" s="67">
        <v>28176</v>
      </c>
      <c r="D131" s="67">
        <v>6272</v>
      </c>
      <c r="E131" s="67">
        <v>0</v>
      </c>
      <c r="F131" s="67">
        <v>255</v>
      </c>
      <c r="G131" s="67">
        <v>644</v>
      </c>
      <c r="H131" s="34" t="str">
        <f t="shared" si="7"/>
        <v>correcto</v>
      </c>
    </row>
    <row r="132" spans="1:8" ht="15.75" x14ac:dyDescent="0.25">
      <c r="A132" s="35" t="s">
        <v>164</v>
      </c>
      <c r="B132" s="67">
        <v>79789</v>
      </c>
      <c r="C132" s="67">
        <v>7273</v>
      </c>
      <c r="D132" s="67">
        <v>1351</v>
      </c>
      <c r="E132" s="67">
        <v>4</v>
      </c>
      <c r="F132" s="67">
        <v>9358</v>
      </c>
      <c r="G132" s="67">
        <v>61803</v>
      </c>
      <c r="H132" s="34" t="str">
        <f t="shared" si="7"/>
        <v>correcto</v>
      </c>
    </row>
  </sheetData>
  <mergeCells count="1">
    <mergeCell ref="B8:G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showGridLines="0" zoomScaleNormal="100" workbookViewId="0"/>
  </sheetViews>
  <sheetFormatPr baseColWidth="10" defaultRowHeight="15" x14ac:dyDescent="0.25"/>
  <cols>
    <col min="1" max="1" width="20" customWidth="1"/>
    <col min="2" max="2" width="18.5703125" customWidth="1"/>
    <col min="3" max="3" width="14.140625" bestFit="1" customWidth="1"/>
    <col min="4" max="5" width="12.5703125" bestFit="1" customWidth="1"/>
    <col min="6" max="6" width="11.85546875" customWidth="1"/>
    <col min="7" max="7" width="12.5703125" bestFit="1" customWidth="1"/>
    <col min="8" max="10" width="11.85546875" customWidth="1"/>
    <col min="11" max="12" width="12.5703125" bestFit="1" customWidth="1"/>
    <col min="16" max="16" width="12.5703125" bestFit="1" customWidth="1"/>
    <col min="21" max="21" width="17.42578125" customWidth="1"/>
    <col min="22" max="22" width="12.5703125" bestFit="1" customWidth="1"/>
    <col min="23" max="23" width="14.140625" bestFit="1" customWidth="1"/>
    <col min="26" max="26" width="16.140625" customWidth="1"/>
    <col min="27" max="27" width="16.42578125" customWidth="1"/>
    <col min="28" max="28" width="18.7109375" customWidth="1"/>
    <col min="29" max="29" width="17.85546875" customWidth="1"/>
    <col min="30" max="30" width="17.28515625" customWidth="1"/>
  </cols>
  <sheetData>
    <row r="1" spans="1:30" x14ac:dyDescent="0.25">
      <c r="A1" s="99" t="s">
        <v>34</v>
      </c>
    </row>
    <row r="2" spans="1:30" x14ac:dyDescent="0.25">
      <c r="A2" s="99" t="s">
        <v>178</v>
      </c>
    </row>
    <row r="3" spans="1:30" x14ac:dyDescent="0.25">
      <c r="A3" s="99" t="s">
        <v>237</v>
      </c>
    </row>
    <row r="4" spans="1:30" x14ac:dyDescent="0.25">
      <c r="A4" s="99" t="s">
        <v>238</v>
      </c>
    </row>
    <row r="5" spans="1:30" x14ac:dyDescent="0.25">
      <c r="A5" s="99" t="s">
        <v>239</v>
      </c>
    </row>
    <row r="6" spans="1:30" s="38" customFormat="1" ht="61.5" customHeight="1" x14ac:dyDescent="0.25">
      <c r="A6" s="44" t="s">
        <v>185</v>
      </c>
      <c r="C6" s="96" t="s">
        <v>190</v>
      </c>
      <c r="D6" s="97"/>
      <c r="E6" s="97"/>
      <c r="F6" s="97"/>
      <c r="G6" s="97"/>
      <c r="H6" s="97"/>
      <c r="I6" s="97"/>
      <c r="J6" s="98"/>
      <c r="K6" s="96" t="s">
        <v>195</v>
      </c>
      <c r="L6" s="97"/>
      <c r="M6" s="97"/>
      <c r="N6" s="97"/>
      <c r="O6" s="97"/>
      <c r="P6" s="96" t="s">
        <v>196</v>
      </c>
      <c r="Q6" s="97"/>
      <c r="R6" s="97"/>
      <c r="S6" s="97"/>
      <c r="T6" s="43" t="s">
        <v>200</v>
      </c>
      <c r="U6" s="43" t="s">
        <v>201</v>
      </c>
      <c r="V6" s="96" t="s">
        <v>202</v>
      </c>
      <c r="W6" s="97"/>
      <c r="X6" s="97"/>
      <c r="Y6" s="97"/>
      <c r="Z6" s="43" t="s">
        <v>206</v>
      </c>
      <c r="AA6" s="43" t="s">
        <v>207</v>
      </c>
      <c r="AB6" s="43" t="s">
        <v>208</v>
      </c>
      <c r="AC6" s="43" t="s">
        <v>209</v>
      </c>
      <c r="AD6" s="43" t="s">
        <v>210</v>
      </c>
    </row>
    <row r="7" spans="1:30" ht="33.75" customHeight="1" x14ac:dyDescent="0.25">
      <c r="C7" s="39" t="s">
        <v>36</v>
      </c>
      <c r="D7" s="40" t="s">
        <v>182</v>
      </c>
      <c r="E7" s="40" t="s">
        <v>183</v>
      </c>
      <c r="F7" s="40" t="s">
        <v>184</v>
      </c>
      <c r="G7" s="40" t="s">
        <v>186</v>
      </c>
      <c r="H7" s="40" t="s">
        <v>187</v>
      </c>
      <c r="I7" s="40" t="s">
        <v>188</v>
      </c>
      <c r="J7" s="41" t="s">
        <v>189</v>
      </c>
      <c r="K7" s="39" t="s">
        <v>36</v>
      </c>
      <c r="L7" s="40" t="s">
        <v>191</v>
      </c>
      <c r="M7" s="40" t="s">
        <v>192</v>
      </c>
      <c r="N7" s="40" t="s">
        <v>193</v>
      </c>
      <c r="O7" s="40" t="s">
        <v>194</v>
      </c>
      <c r="P7" s="39" t="s">
        <v>36</v>
      </c>
      <c r="Q7" s="40" t="s">
        <v>197</v>
      </c>
      <c r="R7" s="40" t="s">
        <v>198</v>
      </c>
      <c r="S7" s="40" t="s">
        <v>199</v>
      </c>
      <c r="T7" s="42" t="s">
        <v>36</v>
      </c>
      <c r="U7" s="42" t="s">
        <v>36</v>
      </c>
      <c r="V7" s="39" t="s">
        <v>36</v>
      </c>
      <c r="W7" s="40" t="s">
        <v>203</v>
      </c>
      <c r="X7" s="40" t="s">
        <v>204</v>
      </c>
      <c r="Y7" s="40" t="s">
        <v>205</v>
      </c>
      <c r="Z7" s="42" t="s">
        <v>36</v>
      </c>
      <c r="AA7" s="42" t="s">
        <v>36</v>
      </c>
      <c r="AB7" s="42" t="s">
        <v>36</v>
      </c>
      <c r="AC7" s="42" t="s">
        <v>36</v>
      </c>
      <c r="AD7" s="42" t="s">
        <v>36</v>
      </c>
    </row>
    <row r="8" spans="1:30" x14ac:dyDescent="0.25">
      <c r="A8" t="s">
        <v>179</v>
      </c>
      <c r="B8" s="45">
        <f>+C8+K8+P8+T8+U8+V8+Z8+AA8+AB8+AC8</f>
        <v>1655493520</v>
      </c>
      <c r="C8" s="46">
        <v>128970956</v>
      </c>
      <c r="D8" s="46">
        <v>63908026</v>
      </c>
      <c r="E8" s="46">
        <v>14206855</v>
      </c>
      <c r="F8" s="46">
        <v>1531828</v>
      </c>
      <c r="G8" s="46">
        <v>34090750</v>
      </c>
      <c r="H8" s="46">
        <v>1709305</v>
      </c>
      <c r="I8" s="46">
        <v>755879</v>
      </c>
      <c r="J8" s="46">
        <v>12768313</v>
      </c>
      <c r="K8" s="46">
        <v>118834957</v>
      </c>
      <c r="L8" s="46">
        <v>77730853</v>
      </c>
      <c r="M8" s="46">
        <v>7792720</v>
      </c>
      <c r="N8" s="46">
        <v>15692539</v>
      </c>
      <c r="O8" s="46">
        <v>17618845</v>
      </c>
      <c r="P8" s="46">
        <v>9183149</v>
      </c>
      <c r="Q8" s="46">
        <v>5176755</v>
      </c>
      <c r="R8" s="46">
        <v>3821195</v>
      </c>
      <c r="S8" s="46">
        <v>185199</v>
      </c>
      <c r="T8" s="46">
        <v>11981560</v>
      </c>
      <c r="U8" s="46">
        <v>925985693</v>
      </c>
      <c r="V8" s="46">
        <v>16675514</v>
      </c>
      <c r="W8" s="84">
        <v>12072610</v>
      </c>
      <c r="X8" s="84">
        <v>1667714</v>
      </c>
      <c r="Y8" s="84">
        <v>2939190</v>
      </c>
      <c r="Z8" s="46">
        <v>55237554</v>
      </c>
      <c r="AA8" s="46">
        <v>194686107</v>
      </c>
      <c r="AB8" s="46">
        <v>146206267</v>
      </c>
      <c r="AC8" s="46">
        <v>47731763</v>
      </c>
      <c r="AD8" s="46">
        <v>172968912</v>
      </c>
    </row>
    <row r="9" spans="1:30" x14ac:dyDescent="0.25">
      <c r="A9" t="s">
        <v>180</v>
      </c>
      <c r="B9" s="45">
        <f t="shared" ref="B9:B10" si="0">+C9+K9+P9+T9+U9+V9+Z9+AA9+AB9+AC9</f>
        <v>819532222</v>
      </c>
      <c r="C9" s="46">
        <v>2975797</v>
      </c>
      <c r="D9" s="46">
        <v>21028</v>
      </c>
      <c r="E9" s="46">
        <v>321958</v>
      </c>
      <c r="F9" s="46">
        <v>1210144</v>
      </c>
      <c r="G9" s="46">
        <v>920981</v>
      </c>
      <c r="H9" s="46">
        <v>76748</v>
      </c>
      <c r="I9" s="46">
        <v>424804</v>
      </c>
      <c r="J9" s="46">
        <v>134</v>
      </c>
      <c r="K9" s="46">
        <v>956186</v>
      </c>
      <c r="L9" s="46">
        <v>0</v>
      </c>
      <c r="M9" s="46">
        <v>750431</v>
      </c>
      <c r="N9" s="46">
        <v>3138</v>
      </c>
      <c r="O9" s="46">
        <v>202617</v>
      </c>
      <c r="P9" s="46">
        <v>153567</v>
      </c>
      <c r="Q9" s="46">
        <v>0</v>
      </c>
      <c r="R9" s="46">
        <v>0</v>
      </c>
      <c r="S9" s="46">
        <v>153567</v>
      </c>
      <c r="T9" s="46">
        <v>1404239</v>
      </c>
      <c r="U9" s="46">
        <v>601971835</v>
      </c>
      <c r="V9" s="46">
        <v>10213135</v>
      </c>
      <c r="W9" s="46">
        <v>7227023</v>
      </c>
      <c r="X9" s="46">
        <v>890893</v>
      </c>
      <c r="Y9" s="46">
        <v>2095219</v>
      </c>
      <c r="Z9" s="46">
        <v>24950762</v>
      </c>
      <c r="AA9" s="46">
        <v>100866872</v>
      </c>
      <c r="AB9" s="46">
        <v>56775729</v>
      </c>
      <c r="AC9" s="46">
        <v>19264100</v>
      </c>
      <c r="AD9" s="46">
        <v>77111995</v>
      </c>
    </row>
    <row r="10" spans="1:30" ht="15.75" thickBot="1" x14ac:dyDescent="0.3">
      <c r="A10" s="47" t="s">
        <v>181</v>
      </c>
      <c r="B10" s="48">
        <f t="shared" si="0"/>
        <v>835965298</v>
      </c>
      <c r="C10" s="49">
        <v>125995159</v>
      </c>
      <c r="D10" s="49">
        <v>63886998</v>
      </c>
      <c r="E10" s="49">
        <v>13884897</v>
      </c>
      <c r="F10" s="49">
        <v>321684</v>
      </c>
      <c r="G10" s="49">
        <v>33169769</v>
      </c>
      <c r="H10" s="49">
        <v>1632557</v>
      </c>
      <c r="I10" s="49">
        <v>331075</v>
      </c>
      <c r="J10" s="49">
        <v>12768179</v>
      </c>
      <c r="K10" s="49">
        <v>117878771</v>
      </c>
      <c r="L10" s="49">
        <v>77730853</v>
      </c>
      <c r="M10" s="49">
        <v>7042289</v>
      </c>
      <c r="N10" s="49">
        <v>15689401</v>
      </c>
      <c r="O10" s="49">
        <v>17416228</v>
      </c>
      <c r="P10" s="49">
        <v>9029582</v>
      </c>
      <c r="Q10" s="49">
        <v>5176755</v>
      </c>
      <c r="R10" s="49">
        <v>3821195</v>
      </c>
      <c r="S10" s="49">
        <v>31632</v>
      </c>
      <c r="T10" s="49">
        <v>10577321</v>
      </c>
      <c r="U10" s="49">
        <v>324013858</v>
      </c>
      <c r="V10" s="49">
        <v>6466379</v>
      </c>
      <c r="W10" s="49">
        <v>4845587</v>
      </c>
      <c r="X10" s="49">
        <v>776821</v>
      </c>
      <c r="Y10" s="49">
        <v>843971</v>
      </c>
      <c r="Z10" s="49">
        <v>30286792</v>
      </c>
      <c r="AA10" s="49">
        <v>93819235</v>
      </c>
      <c r="AB10" s="49">
        <v>89430538</v>
      </c>
      <c r="AC10" s="49">
        <v>28467663</v>
      </c>
      <c r="AD10" s="49">
        <v>95856917</v>
      </c>
    </row>
    <row r="11" spans="1:30" ht="15.75" thickTop="1" x14ac:dyDescent="0.25">
      <c r="B11" s="45"/>
      <c r="C11" s="46" t="str">
        <f>+IF(C8=+SUM(D8:J8),"ok","ERROR")</f>
        <v>ok</v>
      </c>
      <c r="D11" s="46"/>
      <c r="E11" s="46"/>
      <c r="F11" s="46"/>
      <c r="G11" s="46"/>
      <c r="H11" s="46"/>
      <c r="I11" s="46"/>
      <c r="J11" s="46"/>
      <c r="K11" s="46" t="str">
        <f>+IF(K8=+SUM(L8:O8),"ok","ERROR")</f>
        <v>ok</v>
      </c>
      <c r="L11" s="46"/>
      <c r="M11" s="46"/>
      <c r="N11" s="46"/>
      <c r="O11" s="46"/>
      <c r="P11" s="46" t="str">
        <f>+IF(P8=+SUM(Q8:S8),"ok","ERROR")</f>
        <v>ok</v>
      </c>
      <c r="Q11" s="46"/>
      <c r="R11" s="46"/>
      <c r="S11" s="46"/>
      <c r="T11" s="46"/>
      <c r="U11" s="46"/>
      <c r="V11" s="46" t="str">
        <f>+IF(V8=+SUM(W8:Y8),"ok","ERROR")</f>
        <v>ERROR</v>
      </c>
      <c r="W11" s="46"/>
      <c r="X11" s="46"/>
      <c r="Y11" s="46"/>
      <c r="Z11" s="46"/>
      <c r="AA11" s="46"/>
      <c r="AB11" s="46"/>
      <c r="AC11" s="46"/>
      <c r="AD11" s="46"/>
    </row>
    <row r="12" spans="1:30" x14ac:dyDescent="0.25">
      <c r="B12" s="45"/>
      <c r="C12" s="46" t="str">
        <f t="shared" ref="C12:C13" si="1">+IF(C9=+SUM(D9:J9),"ok","ERROR")</f>
        <v>ok</v>
      </c>
      <c r="D12" s="46"/>
      <c r="E12" s="46"/>
      <c r="F12" s="46"/>
      <c r="G12" s="46"/>
      <c r="H12" s="46"/>
      <c r="I12" s="46"/>
      <c r="J12" s="46"/>
      <c r="K12" s="46" t="str">
        <f t="shared" ref="K12:K13" si="2">+IF(K9=+SUM(L9:O9),"ok","ERROR")</f>
        <v>ok</v>
      </c>
      <c r="L12" s="46"/>
      <c r="M12" s="46"/>
      <c r="N12" s="46"/>
      <c r="O12" s="46"/>
      <c r="P12" s="46" t="str">
        <f t="shared" ref="P12:P13" si="3">+IF(P9=+SUM(Q9:S9),"ok","ERROR")</f>
        <v>ok</v>
      </c>
      <c r="Q12" s="46"/>
      <c r="R12" s="46"/>
      <c r="S12" s="46"/>
      <c r="T12" s="46"/>
      <c r="U12" s="46"/>
      <c r="V12" s="46" t="str">
        <f t="shared" ref="V12:V13" si="4">+IF(V9=+SUM(W9:Y9),"ok","ERROR")</f>
        <v>ok</v>
      </c>
      <c r="W12" s="46"/>
      <c r="X12" s="46"/>
      <c r="Y12" s="46"/>
      <c r="Z12" s="46"/>
      <c r="AA12" s="46"/>
      <c r="AB12" s="46"/>
      <c r="AC12" s="46"/>
      <c r="AD12" s="46"/>
    </row>
    <row r="13" spans="1:30" x14ac:dyDescent="0.25">
      <c r="B13" s="45"/>
      <c r="C13" s="46" t="str">
        <f t="shared" si="1"/>
        <v>ok</v>
      </c>
      <c r="D13" s="46"/>
      <c r="E13" s="46"/>
      <c r="F13" s="46"/>
      <c r="G13" s="46"/>
      <c r="H13" s="46"/>
      <c r="I13" s="46"/>
      <c r="J13" s="46"/>
      <c r="K13" s="46" t="str">
        <f t="shared" si="2"/>
        <v>ok</v>
      </c>
      <c r="L13" s="46"/>
      <c r="M13" s="46"/>
      <c r="N13" s="46"/>
      <c r="O13" s="46"/>
      <c r="P13" s="46" t="str">
        <f t="shared" si="3"/>
        <v>ok</v>
      </c>
      <c r="Q13" s="46"/>
      <c r="R13" s="46"/>
      <c r="S13" s="46"/>
      <c r="T13" s="46"/>
      <c r="U13" s="46"/>
      <c r="V13" s="46" t="str">
        <f t="shared" si="4"/>
        <v>ok</v>
      </c>
      <c r="W13" s="46"/>
      <c r="X13" s="46"/>
      <c r="Y13" s="46"/>
      <c r="Z13" s="46"/>
      <c r="AA13" s="46"/>
      <c r="AB13" s="46"/>
      <c r="AC13" s="46"/>
      <c r="AD13" s="46"/>
    </row>
    <row r="16" spans="1:30" s="38" customFormat="1" ht="61.5" customHeight="1" x14ac:dyDescent="0.25">
      <c r="A16" s="44" t="s">
        <v>211</v>
      </c>
      <c r="C16" s="96" t="s">
        <v>190</v>
      </c>
      <c r="D16" s="97"/>
      <c r="E16" s="97"/>
      <c r="F16" s="97"/>
      <c r="G16" s="97"/>
      <c r="H16" s="97"/>
      <c r="I16" s="97"/>
      <c r="J16" s="98"/>
      <c r="K16" s="96" t="s">
        <v>195</v>
      </c>
      <c r="L16" s="97"/>
      <c r="M16" s="97"/>
      <c r="N16" s="97"/>
      <c r="O16" s="97"/>
      <c r="P16" s="96" t="s">
        <v>196</v>
      </c>
      <c r="Q16" s="97"/>
      <c r="R16" s="97"/>
      <c r="S16" s="97"/>
      <c r="T16" s="43" t="s">
        <v>200</v>
      </c>
      <c r="U16" s="43" t="s">
        <v>201</v>
      </c>
      <c r="V16" s="96" t="s">
        <v>202</v>
      </c>
      <c r="W16" s="97"/>
      <c r="X16" s="97"/>
      <c r="Y16" s="97"/>
      <c r="Z16" s="43" t="s">
        <v>206</v>
      </c>
      <c r="AA16" s="43" t="s">
        <v>207</v>
      </c>
      <c r="AB16" s="43" t="s">
        <v>208</v>
      </c>
      <c r="AC16" s="43" t="s">
        <v>209</v>
      </c>
      <c r="AD16" s="43" t="s">
        <v>210</v>
      </c>
    </row>
    <row r="17" spans="1:16384" ht="33.75" customHeight="1" x14ac:dyDescent="0.25">
      <c r="C17" s="39" t="s">
        <v>36</v>
      </c>
      <c r="D17" s="40" t="s">
        <v>182</v>
      </c>
      <c r="E17" s="40" t="s">
        <v>183</v>
      </c>
      <c r="F17" s="40" t="s">
        <v>184</v>
      </c>
      <c r="G17" s="40" t="s">
        <v>186</v>
      </c>
      <c r="H17" s="40" t="s">
        <v>187</v>
      </c>
      <c r="I17" s="40" t="s">
        <v>188</v>
      </c>
      <c r="J17" s="41" t="s">
        <v>189</v>
      </c>
      <c r="K17" s="39" t="s">
        <v>36</v>
      </c>
      <c r="L17" s="40" t="s">
        <v>191</v>
      </c>
      <c r="M17" s="40" t="s">
        <v>192</v>
      </c>
      <c r="N17" s="40" t="s">
        <v>193</v>
      </c>
      <c r="O17" s="40" t="s">
        <v>194</v>
      </c>
      <c r="P17" s="39" t="s">
        <v>36</v>
      </c>
      <c r="Q17" s="40" t="s">
        <v>197</v>
      </c>
      <c r="R17" s="40" t="s">
        <v>198</v>
      </c>
      <c r="S17" s="40" t="s">
        <v>199</v>
      </c>
      <c r="T17" s="42" t="s">
        <v>36</v>
      </c>
      <c r="U17" s="42" t="s">
        <v>36</v>
      </c>
      <c r="V17" s="39" t="s">
        <v>36</v>
      </c>
      <c r="W17" s="40" t="s">
        <v>203</v>
      </c>
      <c r="X17" s="40" t="s">
        <v>204</v>
      </c>
      <c r="Y17" s="40" t="s">
        <v>205</v>
      </c>
      <c r="Z17" s="42" t="s">
        <v>36</v>
      </c>
      <c r="AA17" s="42" t="s">
        <v>36</v>
      </c>
      <c r="AB17" s="42" t="s">
        <v>36</v>
      </c>
      <c r="AC17" s="42" t="s">
        <v>36</v>
      </c>
      <c r="AD17" s="42" t="s">
        <v>36</v>
      </c>
    </row>
    <row r="18" spans="1:16384" x14ac:dyDescent="0.25">
      <c r="A18" t="s">
        <v>179</v>
      </c>
      <c r="B18" s="45">
        <f>+C18+K18+P18+T18+U18+V18+Z18+AA18+AB18+AC18</f>
        <v>4804177582</v>
      </c>
      <c r="C18" s="46">
        <v>507627707</v>
      </c>
      <c r="D18" s="46">
        <v>311569866</v>
      </c>
      <c r="E18" s="46">
        <v>51047618</v>
      </c>
      <c r="F18" s="46">
        <v>3173148</v>
      </c>
      <c r="G18" s="46">
        <v>84206745</v>
      </c>
      <c r="H18" s="46">
        <v>20977979</v>
      </c>
      <c r="I18" s="46">
        <v>2466734</v>
      </c>
      <c r="J18" s="46">
        <v>34185617</v>
      </c>
      <c r="K18" s="46">
        <v>336443881</v>
      </c>
      <c r="L18" s="46">
        <v>234703171</v>
      </c>
      <c r="M18" s="46">
        <v>15984136</v>
      </c>
      <c r="N18" s="46">
        <v>24413911</v>
      </c>
      <c r="O18" s="46">
        <v>61342663</v>
      </c>
      <c r="P18" s="46">
        <v>31462688</v>
      </c>
      <c r="Q18" s="46">
        <v>19009058</v>
      </c>
      <c r="R18" s="46">
        <v>12214730</v>
      </c>
      <c r="S18" s="46">
        <v>238900</v>
      </c>
      <c r="T18" s="46">
        <v>27931990</v>
      </c>
      <c r="U18" s="46">
        <v>2358800000</v>
      </c>
      <c r="V18" s="46">
        <v>42689835</v>
      </c>
      <c r="W18" s="46">
        <v>30556626</v>
      </c>
      <c r="X18" s="46">
        <v>4451129</v>
      </c>
      <c r="Y18" s="46">
        <v>7682080</v>
      </c>
      <c r="Z18" s="46">
        <v>172674514</v>
      </c>
      <c r="AA18" s="46">
        <v>513903801</v>
      </c>
      <c r="AB18" s="46">
        <v>676870465</v>
      </c>
      <c r="AC18" s="46">
        <v>135772701</v>
      </c>
      <c r="AD18" s="46">
        <v>443974334</v>
      </c>
    </row>
    <row r="19" spans="1:16384" x14ac:dyDescent="0.25">
      <c r="A19" t="s">
        <v>180</v>
      </c>
      <c r="B19" s="45">
        <f t="shared" ref="B19:B20" si="5">+C19+K19+P19+T19+U19+V19+Z19+AA19+AB19+AC19</f>
        <v>4889609169</v>
      </c>
      <c r="C19" s="46">
        <v>8743350</v>
      </c>
      <c r="D19" s="46">
        <v>405992</v>
      </c>
      <c r="E19" s="46">
        <v>778350</v>
      </c>
      <c r="F19" s="46">
        <v>21577</v>
      </c>
      <c r="G19" s="46">
        <v>4883564</v>
      </c>
      <c r="H19" s="46">
        <v>1246092</v>
      </c>
      <c r="I19" s="46">
        <v>1386305</v>
      </c>
      <c r="J19" s="46">
        <v>21470</v>
      </c>
      <c r="K19" s="46">
        <v>2989565</v>
      </c>
      <c r="L19" s="46">
        <v>723065</v>
      </c>
      <c r="M19" s="46">
        <v>1514490</v>
      </c>
      <c r="N19" s="46">
        <v>9764</v>
      </c>
      <c r="O19" s="46">
        <v>742246</v>
      </c>
      <c r="P19" s="46">
        <v>216300</v>
      </c>
      <c r="Q19" s="46">
        <v>0</v>
      </c>
      <c r="R19" s="46">
        <v>0</v>
      </c>
      <c r="S19" s="46">
        <v>216300</v>
      </c>
      <c r="T19" s="46">
        <v>1555812</v>
      </c>
      <c r="U19" s="46">
        <v>1566966000</v>
      </c>
      <c r="V19" s="46">
        <v>26754014</v>
      </c>
      <c r="W19" s="84">
        <v>19229285</v>
      </c>
      <c r="X19" s="84">
        <v>2271956</v>
      </c>
      <c r="Y19" s="84">
        <v>5252873</v>
      </c>
      <c r="Z19" s="46">
        <v>85577489</v>
      </c>
      <c r="AA19" s="46">
        <v>266253559</v>
      </c>
      <c r="AB19" s="46">
        <v>2876022606</v>
      </c>
      <c r="AC19" s="46">
        <v>54530474</v>
      </c>
      <c r="AD19" s="46">
        <v>200144244</v>
      </c>
    </row>
    <row r="20" spans="1:16384" ht="15.75" thickBot="1" x14ac:dyDescent="0.3">
      <c r="A20" s="47" t="s">
        <v>181</v>
      </c>
      <c r="B20" s="48">
        <f t="shared" si="5"/>
        <v>2514595413</v>
      </c>
      <c r="C20" s="49">
        <v>498884357</v>
      </c>
      <c r="D20" s="49">
        <v>311163874</v>
      </c>
      <c r="E20" s="49">
        <v>50269268</v>
      </c>
      <c r="F20" s="49">
        <v>3151571</v>
      </c>
      <c r="G20" s="49">
        <v>79323181</v>
      </c>
      <c r="H20" s="49">
        <v>19731887</v>
      </c>
      <c r="I20" s="49">
        <v>1080429</v>
      </c>
      <c r="J20" s="49">
        <v>34164147</v>
      </c>
      <c r="K20" s="49">
        <v>333454316</v>
      </c>
      <c r="L20" s="49">
        <v>233980106</v>
      </c>
      <c r="M20" s="49">
        <v>14469646</v>
      </c>
      <c r="N20" s="49">
        <v>24404147</v>
      </c>
      <c r="O20" s="49">
        <v>60600417</v>
      </c>
      <c r="P20" s="49">
        <v>31246388</v>
      </c>
      <c r="Q20" s="49">
        <v>19009058</v>
      </c>
      <c r="R20" s="49">
        <v>12214730</v>
      </c>
      <c r="S20" s="49">
        <v>22600</v>
      </c>
      <c r="T20" s="49">
        <v>26376178</v>
      </c>
      <c r="U20" s="49">
        <v>791834000</v>
      </c>
      <c r="V20" s="49">
        <v>15935821</v>
      </c>
      <c r="W20" s="49">
        <v>11327341</v>
      </c>
      <c r="X20" s="49">
        <v>2179273</v>
      </c>
      <c r="Y20" s="49">
        <v>2429207</v>
      </c>
      <c r="Z20" s="49">
        <v>87097025</v>
      </c>
      <c r="AA20" s="49">
        <v>247650242</v>
      </c>
      <c r="AB20" s="49">
        <v>400874859</v>
      </c>
      <c r="AC20" s="49">
        <v>81242227</v>
      </c>
      <c r="AD20" s="49">
        <v>243830090</v>
      </c>
      <c r="AE20" s="47"/>
      <c r="AF20" s="48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7"/>
      <c r="BJ20" s="48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7"/>
      <c r="CN20" s="48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7"/>
      <c r="DR20" s="48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7"/>
      <c r="EV20" s="48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7"/>
      <c r="FZ20" s="48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7"/>
      <c r="HD20" s="48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7"/>
      <c r="IH20" s="48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  <c r="IU20" s="49"/>
      <c r="IV20" s="49"/>
      <c r="IW20" s="49"/>
      <c r="IX20" s="49"/>
      <c r="IY20" s="49"/>
      <c r="IZ20" s="49"/>
      <c r="JA20" s="49"/>
      <c r="JB20" s="49"/>
      <c r="JC20" s="49"/>
      <c r="JD20" s="49"/>
      <c r="JE20" s="49"/>
      <c r="JF20" s="49"/>
      <c r="JG20" s="49"/>
      <c r="JH20" s="49"/>
      <c r="JI20" s="49"/>
      <c r="JJ20" s="49"/>
      <c r="JK20" s="47"/>
      <c r="JL20" s="48"/>
      <c r="JM20" s="49"/>
      <c r="JN20" s="49"/>
      <c r="JO20" s="49"/>
      <c r="JP20" s="49"/>
      <c r="JQ20" s="49"/>
      <c r="JR20" s="49"/>
      <c r="JS20" s="49"/>
      <c r="JT20" s="49"/>
      <c r="JU20" s="49"/>
      <c r="JV20" s="49"/>
      <c r="JW20" s="49"/>
      <c r="JX20" s="49"/>
      <c r="JY20" s="49"/>
      <c r="JZ20" s="49"/>
      <c r="KA20" s="49"/>
      <c r="KB20" s="49"/>
      <c r="KC20" s="49"/>
      <c r="KD20" s="49"/>
      <c r="KE20" s="49"/>
      <c r="KF20" s="49"/>
      <c r="KG20" s="49"/>
      <c r="KH20" s="49"/>
      <c r="KI20" s="49"/>
      <c r="KJ20" s="49"/>
      <c r="KK20" s="49"/>
      <c r="KL20" s="49"/>
      <c r="KM20" s="49"/>
      <c r="KN20" s="49"/>
      <c r="KO20" s="47"/>
      <c r="KP20" s="48"/>
      <c r="KQ20" s="49"/>
      <c r="KR20" s="49"/>
      <c r="KS20" s="49"/>
      <c r="KT20" s="49"/>
      <c r="KU20" s="49"/>
      <c r="KV20" s="49"/>
      <c r="KW20" s="49"/>
      <c r="KX20" s="49"/>
      <c r="KY20" s="49"/>
      <c r="KZ20" s="49"/>
      <c r="LA20" s="49"/>
      <c r="LB20" s="49"/>
      <c r="LC20" s="49"/>
      <c r="LD20" s="49"/>
      <c r="LE20" s="49"/>
      <c r="LF20" s="49"/>
      <c r="LG20" s="49"/>
      <c r="LH20" s="49"/>
      <c r="LI20" s="49"/>
      <c r="LJ20" s="49"/>
      <c r="LK20" s="49"/>
      <c r="LL20" s="49"/>
      <c r="LM20" s="49"/>
      <c r="LN20" s="49"/>
      <c r="LO20" s="49"/>
      <c r="LP20" s="49"/>
      <c r="LQ20" s="49"/>
      <c r="LR20" s="49"/>
      <c r="LS20" s="47"/>
      <c r="LT20" s="48"/>
      <c r="LU20" s="49"/>
      <c r="LV20" s="49"/>
      <c r="LW20" s="49"/>
      <c r="LX20" s="49"/>
      <c r="LY20" s="49"/>
      <c r="LZ20" s="49"/>
      <c r="MA20" s="49"/>
      <c r="MB20" s="49"/>
      <c r="MC20" s="49"/>
      <c r="MD20" s="49"/>
      <c r="ME20" s="49"/>
      <c r="MF20" s="49"/>
      <c r="MG20" s="49"/>
      <c r="MH20" s="49"/>
      <c r="MI20" s="49"/>
      <c r="MJ20" s="49"/>
      <c r="MK20" s="49"/>
      <c r="ML20" s="49"/>
      <c r="MM20" s="49"/>
      <c r="MN20" s="49"/>
      <c r="MO20" s="49"/>
      <c r="MP20" s="49"/>
      <c r="MQ20" s="49"/>
      <c r="MR20" s="49"/>
      <c r="MS20" s="49"/>
      <c r="MT20" s="49"/>
      <c r="MU20" s="49"/>
      <c r="MV20" s="49"/>
      <c r="MW20" s="47"/>
      <c r="MX20" s="48"/>
      <c r="MY20" s="49"/>
      <c r="MZ20" s="49"/>
      <c r="NA20" s="49"/>
      <c r="NB20" s="49"/>
      <c r="NC20" s="49"/>
      <c r="ND20" s="49"/>
      <c r="NE20" s="49"/>
      <c r="NF20" s="49"/>
      <c r="NG20" s="49"/>
      <c r="NH20" s="49"/>
      <c r="NI20" s="49"/>
      <c r="NJ20" s="49"/>
      <c r="NK20" s="49"/>
      <c r="NL20" s="49"/>
      <c r="NM20" s="49"/>
      <c r="NN20" s="49"/>
      <c r="NO20" s="49"/>
      <c r="NP20" s="49"/>
      <c r="NQ20" s="49"/>
      <c r="NR20" s="49"/>
      <c r="NS20" s="49"/>
      <c r="NT20" s="49"/>
      <c r="NU20" s="49"/>
      <c r="NV20" s="49"/>
      <c r="NW20" s="49"/>
      <c r="NX20" s="49"/>
      <c r="NY20" s="49"/>
      <c r="NZ20" s="49"/>
      <c r="OA20" s="47"/>
      <c r="OB20" s="48"/>
      <c r="OC20" s="49"/>
      <c r="OD20" s="49"/>
      <c r="OE20" s="49"/>
      <c r="OF20" s="49"/>
      <c r="OG20" s="49"/>
      <c r="OH20" s="49"/>
      <c r="OI20" s="49"/>
      <c r="OJ20" s="49"/>
      <c r="OK20" s="49"/>
      <c r="OL20" s="49"/>
      <c r="OM20" s="49"/>
      <c r="ON20" s="49"/>
      <c r="OO20" s="49"/>
      <c r="OP20" s="49"/>
      <c r="OQ20" s="49"/>
      <c r="OR20" s="49"/>
      <c r="OS20" s="49"/>
      <c r="OT20" s="49"/>
      <c r="OU20" s="49"/>
      <c r="OV20" s="49"/>
      <c r="OW20" s="49"/>
      <c r="OX20" s="49"/>
      <c r="OY20" s="49"/>
      <c r="OZ20" s="49"/>
      <c r="PA20" s="49"/>
      <c r="PB20" s="49"/>
      <c r="PC20" s="49"/>
      <c r="PD20" s="49"/>
      <c r="PE20" s="47"/>
      <c r="PF20" s="48"/>
      <c r="PG20" s="49"/>
      <c r="PH20" s="49"/>
      <c r="PI20" s="49"/>
      <c r="PJ20" s="49"/>
      <c r="PK20" s="49"/>
      <c r="PL20" s="49"/>
      <c r="PM20" s="49"/>
      <c r="PN20" s="49"/>
      <c r="PO20" s="49"/>
      <c r="PP20" s="49"/>
      <c r="PQ20" s="49"/>
      <c r="PR20" s="49"/>
      <c r="PS20" s="49"/>
      <c r="PT20" s="49"/>
      <c r="PU20" s="49"/>
      <c r="PV20" s="49"/>
      <c r="PW20" s="49"/>
      <c r="PX20" s="49"/>
      <c r="PY20" s="49"/>
      <c r="PZ20" s="49"/>
      <c r="QA20" s="49"/>
      <c r="QB20" s="49"/>
      <c r="QC20" s="49"/>
      <c r="QD20" s="49"/>
      <c r="QE20" s="49"/>
      <c r="QF20" s="49"/>
      <c r="QG20" s="49"/>
      <c r="QH20" s="49"/>
      <c r="QI20" s="47"/>
      <c r="QJ20" s="48"/>
      <c r="QK20" s="49"/>
      <c r="QL20" s="49"/>
      <c r="QM20" s="49"/>
      <c r="QN20" s="49"/>
      <c r="QO20" s="49"/>
      <c r="QP20" s="49"/>
      <c r="QQ20" s="49"/>
      <c r="QR20" s="49"/>
      <c r="QS20" s="49"/>
      <c r="QT20" s="49"/>
      <c r="QU20" s="49"/>
      <c r="QV20" s="49"/>
      <c r="QW20" s="49"/>
      <c r="QX20" s="49"/>
      <c r="QY20" s="49"/>
      <c r="QZ20" s="49"/>
      <c r="RA20" s="49"/>
      <c r="RB20" s="49"/>
      <c r="RC20" s="49"/>
      <c r="RD20" s="49"/>
      <c r="RE20" s="49"/>
      <c r="RF20" s="49"/>
      <c r="RG20" s="49"/>
      <c r="RH20" s="49"/>
      <c r="RI20" s="49"/>
      <c r="RJ20" s="49"/>
      <c r="RK20" s="49"/>
      <c r="RL20" s="49"/>
      <c r="RM20" s="47"/>
      <c r="RN20" s="48"/>
      <c r="RO20" s="49"/>
      <c r="RP20" s="49"/>
      <c r="RQ20" s="49"/>
      <c r="RR20" s="49"/>
      <c r="RS20" s="49"/>
      <c r="RT20" s="49"/>
      <c r="RU20" s="49"/>
      <c r="RV20" s="49"/>
      <c r="RW20" s="49"/>
      <c r="RX20" s="49"/>
      <c r="RY20" s="49"/>
      <c r="RZ20" s="49"/>
      <c r="SA20" s="49"/>
      <c r="SB20" s="49"/>
      <c r="SC20" s="49"/>
      <c r="SD20" s="49"/>
      <c r="SE20" s="49"/>
      <c r="SF20" s="49"/>
      <c r="SG20" s="49"/>
      <c r="SH20" s="49"/>
      <c r="SI20" s="49"/>
      <c r="SJ20" s="49"/>
      <c r="SK20" s="49"/>
      <c r="SL20" s="49"/>
      <c r="SM20" s="49"/>
      <c r="SN20" s="49"/>
      <c r="SO20" s="49"/>
      <c r="SP20" s="49"/>
      <c r="SQ20" s="47"/>
      <c r="SR20" s="48"/>
      <c r="SS20" s="49"/>
      <c r="ST20" s="49"/>
      <c r="SU20" s="49"/>
      <c r="SV20" s="49"/>
      <c r="SW20" s="49"/>
      <c r="SX20" s="49"/>
      <c r="SY20" s="49"/>
      <c r="SZ20" s="49"/>
      <c r="TA20" s="49"/>
      <c r="TB20" s="49"/>
      <c r="TC20" s="49"/>
      <c r="TD20" s="49"/>
      <c r="TE20" s="49"/>
      <c r="TF20" s="49"/>
      <c r="TG20" s="49"/>
      <c r="TH20" s="49"/>
      <c r="TI20" s="49"/>
      <c r="TJ20" s="49"/>
      <c r="TK20" s="49"/>
      <c r="TL20" s="49"/>
      <c r="TM20" s="49"/>
      <c r="TN20" s="49"/>
      <c r="TO20" s="49"/>
      <c r="TP20" s="49"/>
      <c r="TQ20" s="49"/>
      <c r="TR20" s="49"/>
      <c r="TS20" s="49"/>
      <c r="TT20" s="49"/>
      <c r="TU20" s="47"/>
      <c r="TV20" s="48"/>
      <c r="TW20" s="49"/>
      <c r="TX20" s="49"/>
      <c r="TY20" s="49"/>
      <c r="TZ20" s="49"/>
      <c r="UA20" s="49"/>
      <c r="UB20" s="49"/>
      <c r="UC20" s="49"/>
      <c r="UD20" s="49"/>
      <c r="UE20" s="49"/>
      <c r="UF20" s="49"/>
      <c r="UG20" s="49"/>
      <c r="UH20" s="49"/>
      <c r="UI20" s="49"/>
      <c r="UJ20" s="49"/>
      <c r="UK20" s="49"/>
      <c r="UL20" s="49"/>
      <c r="UM20" s="49"/>
      <c r="UN20" s="49"/>
      <c r="UO20" s="49"/>
      <c r="UP20" s="49"/>
      <c r="UQ20" s="49"/>
      <c r="UR20" s="49"/>
      <c r="US20" s="49"/>
      <c r="UT20" s="49"/>
      <c r="UU20" s="49"/>
      <c r="UV20" s="49"/>
      <c r="UW20" s="49"/>
      <c r="UX20" s="49"/>
      <c r="UY20" s="47"/>
      <c r="UZ20" s="48"/>
      <c r="VA20" s="49"/>
      <c r="VB20" s="49"/>
      <c r="VC20" s="49"/>
      <c r="VD20" s="49"/>
      <c r="VE20" s="49"/>
      <c r="VF20" s="49"/>
      <c r="VG20" s="49"/>
      <c r="VH20" s="49"/>
      <c r="VI20" s="49"/>
      <c r="VJ20" s="49"/>
      <c r="VK20" s="49"/>
      <c r="VL20" s="49"/>
      <c r="VM20" s="49"/>
      <c r="VN20" s="49"/>
      <c r="VO20" s="49"/>
      <c r="VP20" s="49"/>
      <c r="VQ20" s="49"/>
      <c r="VR20" s="49"/>
      <c r="VS20" s="49"/>
      <c r="VT20" s="49"/>
      <c r="VU20" s="49"/>
      <c r="VV20" s="49"/>
      <c r="VW20" s="49"/>
      <c r="VX20" s="49"/>
      <c r="VY20" s="49"/>
      <c r="VZ20" s="49"/>
      <c r="WA20" s="49"/>
      <c r="WB20" s="49"/>
      <c r="WC20" s="47"/>
      <c r="WD20" s="48"/>
      <c r="WE20" s="49"/>
      <c r="WF20" s="49"/>
      <c r="WG20" s="49"/>
      <c r="WH20" s="49"/>
      <c r="WI20" s="49"/>
      <c r="WJ20" s="49"/>
      <c r="WK20" s="49"/>
      <c r="WL20" s="49"/>
      <c r="WM20" s="49"/>
      <c r="WN20" s="49"/>
      <c r="WO20" s="49"/>
      <c r="WP20" s="49"/>
      <c r="WQ20" s="49"/>
      <c r="WR20" s="49"/>
      <c r="WS20" s="49"/>
      <c r="WT20" s="49"/>
      <c r="WU20" s="49"/>
      <c r="WV20" s="49"/>
      <c r="WW20" s="49"/>
      <c r="WX20" s="49"/>
      <c r="WY20" s="49"/>
      <c r="WZ20" s="49"/>
      <c r="XA20" s="49"/>
      <c r="XB20" s="49"/>
      <c r="XC20" s="49"/>
      <c r="XD20" s="49"/>
      <c r="XE20" s="49"/>
      <c r="XF20" s="49"/>
      <c r="XG20" s="47"/>
      <c r="XH20" s="48"/>
      <c r="XI20" s="49"/>
      <c r="XJ20" s="49"/>
      <c r="XK20" s="49"/>
      <c r="XL20" s="49"/>
      <c r="XM20" s="49"/>
      <c r="XN20" s="49"/>
      <c r="XO20" s="49"/>
      <c r="XP20" s="49"/>
      <c r="XQ20" s="49"/>
      <c r="XR20" s="49"/>
      <c r="XS20" s="49"/>
      <c r="XT20" s="49"/>
      <c r="XU20" s="49"/>
      <c r="XV20" s="49"/>
      <c r="XW20" s="49"/>
      <c r="XX20" s="49"/>
      <c r="XY20" s="49"/>
      <c r="XZ20" s="49"/>
      <c r="YA20" s="49"/>
      <c r="YB20" s="49"/>
      <c r="YC20" s="49"/>
      <c r="YD20" s="49"/>
      <c r="YE20" s="49"/>
      <c r="YF20" s="49"/>
      <c r="YG20" s="49"/>
      <c r="YH20" s="49"/>
      <c r="YI20" s="49"/>
      <c r="YJ20" s="49"/>
      <c r="YK20" s="47"/>
      <c r="YL20" s="48"/>
      <c r="YM20" s="49"/>
      <c r="YN20" s="49"/>
      <c r="YO20" s="49"/>
      <c r="YP20" s="49"/>
      <c r="YQ20" s="49"/>
      <c r="YR20" s="49"/>
      <c r="YS20" s="49"/>
      <c r="YT20" s="49"/>
      <c r="YU20" s="49"/>
      <c r="YV20" s="49"/>
      <c r="YW20" s="49"/>
      <c r="YX20" s="49"/>
      <c r="YY20" s="49"/>
      <c r="YZ20" s="49"/>
      <c r="ZA20" s="49"/>
      <c r="ZB20" s="49"/>
      <c r="ZC20" s="49"/>
      <c r="ZD20" s="49"/>
      <c r="ZE20" s="49"/>
      <c r="ZF20" s="49"/>
      <c r="ZG20" s="49"/>
      <c r="ZH20" s="49"/>
      <c r="ZI20" s="49"/>
      <c r="ZJ20" s="49"/>
      <c r="ZK20" s="49"/>
      <c r="ZL20" s="49"/>
      <c r="ZM20" s="49"/>
      <c r="ZN20" s="49"/>
      <c r="ZO20" s="47"/>
      <c r="ZP20" s="48"/>
      <c r="ZQ20" s="49"/>
      <c r="ZR20" s="49"/>
      <c r="ZS20" s="49"/>
      <c r="ZT20" s="49"/>
      <c r="ZU20" s="49"/>
      <c r="ZV20" s="49"/>
      <c r="ZW20" s="49"/>
      <c r="ZX20" s="49"/>
      <c r="ZY20" s="49"/>
      <c r="ZZ20" s="49"/>
      <c r="AAA20" s="49"/>
      <c r="AAB20" s="49"/>
      <c r="AAC20" s="49"/>
      <c r="AAD20" s="49"/>
      <c r="AAE20" s="49"/>
      <c r="AAF20" s="49"/>
      <c r="AAG20" s="49"/>
      <c r="AAH20" s="49"/>
      <c r="AAI20" s="49"/>
      <c r="AAJ20" s="49"/>
      <c r="AAK20" s="49"/>
      <c r="AAL20" s="49"/>
      <c r="AAM20" s="49"/>
      <c r="AAN20" s="49"/>
      <c r="AAO20" s="49"/>
      <c r="AAP20" s="49"/>
      <c r="AAQ20" s="49"/>
      <c r="AAR20" s="49"/>
      <c r="AAS20" s="47"/>
      <c r="AAT20" s="48"/>
      <c r="AAU20" s="49"/>
      <c r="AAV20" s="49"/>
      <c r="AAW20" s="49"/>
      <c r="AAX20" s="49"/>
      <c r="AAY20" s="49"/>
      <c r="AAZ20" s="49"/>
      <c r="ABA20" s="49"/>
      <c r="ABB20" s="49"/>
      <c r="ABC20" s="49"/>
      <c r="ABD20" s="49"/>
      <c r="ABE20" s="49"/>
      <c r="ABF20" s="49"/>
      <c r="ABG20" s="49"/>
      <c r="ABH20" s="49"/>
      <c r="ABI20" s="49"/>
      <c r="ABJ20" s="49"/>
      <c r="ABK20" s="49"/>
      <c r="ABL20" s="49"/>
      <c r="ABM20" s="49"/>
      <c r="ABN20" s="49"/>
      <c r="ABO20" s="49"/>
      <c r="ABP20" s="49"/>
      <c r="ABQ20" s="49"/>
      <c r="ABR20" s="49"/>
      <c r="ABS20" s="49"/>
      <c r="ABT20" s="49"/>
      <c r="ABU20" s="49"/>
      <c r="ABV20" s="49"/>
      <c r="ABW20" s="47"/>
      <c r="ABX20" s="48"/>
      <c r="ABY20" s="49"/>
      <c r="ABZ20" s="49"/>
      <c r="ACA20" s="49"/>
      <c r="ACB20" s="49"/>
      <c r="ACC20" s="49"/>
      <c r="ACD20" s="49"/>
      <c r="ACE20" s="49"/>
      <c r="ACF20" s="49"/>
      <c r="ACG20" s="49"/>
      <c r="ACH20" s="49"/>
      <c r="ACI20" s="49"/>
      <c r="ACJ20" s="49"/>
      <c r="ACK20" s="49"/>
      <c r="ACL20" s="49"/>
      <c r="ACM20" s="49"/>
      <c r="ACN20" s="49"/>
      <c r="ACO20" s="49"/>
      <c r="ACP20" s="49"/>
      <c r="ACQ20" s="49"/>
      <c r="ACR20" s="49"/>
      <c r="ACS20" s="49"/>
      <c r="ACT20" s="49"/>
      <c r="ACU20" s="49"/>
      <c r="ACV20" s="49"/>
      <c r="ACW20" s="49"/>
      <c r="ACX20" s="49"/>
      <c r="ACY20" s="49"/>
      <c r="ACZ20" s="49"/>
      <c r="ADA20" s="47"/>
      <c r="ADB20" s="48"/>
      <c r="ADC20" s="49"/>
      <c r="ADD20" s="49"/>
      <c r="ADE20" s="49"/>
      <c r="ADF20" s="49"/>
      <c r="ADG20" s="49"/>
      <c r="ADH20" s="49"/>
      <c r="ADI20" s="49"/>
      <c r="ADJ20" s="49"/>
      <c r="ADK20" s="49"/>
      <c r="ADL20" s="49"/>
      <c r="ADM20" s="49"/>
      <c r="ADN20" s="49"/>
      <c r="ADO20" s="49"/>
      <c r="ADP20" s="49"/>
      <c r="ADQ20" s="49"/>
      <c r="ADR20" s="49"/>
      <c r="ADS20" s="49"/>
      <c r="ADT20" s="49"/>
      <c r="ADU20" s="49"/>
      <c r="ADV20" s="49"/>
      <c r="ADW20" s="49"/>
      <c r="ADX20" s="49"/>
      <c r="ADY20" s="49"/>
      <c r="ADZ20" s="49"/>
      <c r="AEA20" s="49"/>
      <c r="AEB20" s="49"/>
      <c r="AEC20" s="49"/>
      <c r="AED20" s="49"/>
      <c r="AEE20" s="47"/>
      <c r="AEF20" s="48"/>
      <c r="AEG20" s="49"/>
      <c r="AEH20" s="49"/>
      <c r="AEI20" s="49"/>
      <c r="AEJ20" s="49"/>
      <c r="AEK20" s="49"/>
      <c r="AEL20" s="49"/>
      <c r="AEM20" s="49"/>
      <c r="AEN20" s="49"/>
      <c r="AEO20" s="49"/>
      <c r="AEP20" s="49"/>
      <c r="AEQ20" s="49"/>
      <c r="AER20" s="49"/>
      <c r="AES20" s="49"/>
      <c r="AET20" s="49"/>
      <c r="AEU20" s="49"/>
      <c r="AEV20" s="49"/>
      <c r="AEW20" s="49"/>
      <c r="AEX20" s="49"/>
      <c r="AEY20" s="49"/>
      <c r="AEZ20" s="49"/>
      <c r="AFA20" s="49"/>
      <c r="AFB20" s="49"/>
      <c r="AFC20" s="49"/>
      <c r="AFD20" s="49"/>
      <c r="AFE20" s="49"/>
      <c r="AFF20" s="49"/>
      <c r="AFG20" s="49"/>
      <c r="AFH20" s="49"/>
      <c r="AFI20" s="47"/>
      <c r="AFJ20" s="48"/>
      <c r="AFK20" s="49"/>
      <c r="AFL20" s="49"/>
      <c r="AFM20" s="49"/>
      <c r="AFN20" s="49"/>
      <c r="AFO20" s="49"/>
      <c r="AFP20" s="49"/>
      <c r="AFQ20" s="49"/>
      <c r="AFR20" s="49"/>
      <c r="AFS20" s="49"/>
      <c r="AFT20" s="49"/>
      <c r="AFU20" s="49"/>
      <c r="AFV20" s="49"/>
      <c r="AFW20" s="49"/>
      <c r="AFX20" s="49"/>
      <c r="AFY20" s="49"/>
      <c r="AFZ20" s="49"/>
      <c r="AGA20" s="49"/>
      <c r="AGB20" s="49"/>
      <c r="AGC20" s="49"/>
      <c r="AGD20" s="49"/>
      <c r="AGE20" s="49"/>
      <c r="AGF20" s="49"/>
      <c r="AGG20" s="49"/>
      <c r="AGH20" s="49"/>
      <c r="AGI20" s="49"/>
      <c r="AGJ20" s="49"/>
      <c r="AGK20" s="49"/>
      <c r="AGL20" s="49"/>
      <c r="AGM20" s="47"/>
      <c r="AGN20" s="48"/>
      <c r="AGO20" s="49"/>
      <c r="AGP20" s="49"/>
      <c r="AGQ20" s="49"/>
      <c r="AGR20" s="49"/>
      <c r="AGS20" s="49"/>
      <c r="AGT20" s="49"/>
      <c r="AGU20" s="49"/>
      <c r="AGV20" s="49"/>
      <c r="AGW20" s="49"/>
      <c r="AGX20" s="49"/>
      <c r="AGY20" s="49"/>
      <c r="AGZ20" s="49"/>
      <c r="AHA20" s="49"/>
      <c r="AHB20" s="49"/>
      <c r="AHC20" s="49"/>
      <c r="AHD20" s="49"/>
      <c r="AHE20" s="49"/>
      <c r="AHF20" s="49"/>
      <c r="AHG20" s="49"/>
      <c r="AHH20" s="49"/>
      <c r="AHI20" s="49"/>
      <c r="AHJ20" s="49"/>
      <c r="AHK20" s="49"/>
      <c r="AHL20" s="49"/>
      <c r="AHM20" s="49"/>
      <c r="AHN20" s="49"/>
      <c r="AHO20" s="49"/>
      <c r="AHP20" s="49"/>
      <c r="AHQ20" s="47"/>
      <c r="AHR20" s="48"/>
      <c r="AHS20" s="49"/>
      <c r="AHT20" s="49"/>
      <c r="AHU20" s="49"/>
      <c r="AHV20" s="49"/>
      <c r="AHW20" s="49"/>
      <c r="AHX20" s="49"/>
      <c r="AHY20" s="49"/>
      <c r="AHZ20" s="49"/>
      <c r="AIA20" s="49"/>
      <c r="AIB20" s="49"/>
      <c r="AIC20" s="49"/>
      <c r="AID20" s="49"/>
      <c r="AIE20" s="49"/>
      <c r="AIF20" s="49"/>
      <c r="AIG20" s="49"/>
      <c r="AIH20" s="49"/>
      <c r="AII20" s="49"/>
      <c r="AIJ20" s="49"/>
      <c r="AIK20" s="49"/>
      <c r="AIL20" s="49"/>
      <c r="AIM20" s="49"/>
      <c r="AIN20" s="49"/>
      <c r="AIO20" s="49"/>
      <c r="AIP20" s="49"/>
      <c r="AIQ20" s="49"/>
      <c r="AIR20" s="49"/>
      <c r="AIS20" s="49"/>
      <c r="AIT20" s="49"/>
      <c r="AIU20" s="47"/>
      <c r="AIV20" s="48"/>
      <c r="AIW20" s="49"/>
      <c r="AIX20" s="49"/>
      <c r="AIY20" s="49"/>
      <c r="AIZ20" s="49"/>
      <c r="AJA20" s="49"/>
      <c r="AJB20" s="49"/>
      <c r="AJC20" s="49"/>
      <c r="AJD20" s="49"/>
      <c r="AJE20" s="49"/>
      <c r="AJF20" s="49"/>
      <c r="AJG20" s="49"/>
      <c r="AJH20" s="49"/>
      <c r="AJI20" s="49"/>
      <c r="AJJ20" s="49"/>
      <c r="AJK20" s="49"/>
      <c r="AJL20" s="49"/>
      <c r="AJM20" s="49"/>
      <c r="AJN20" s="49"/>
      <c r="AJO20" s="49"/>
      <c r="AJP20" s="49"/>
      <c r="AJQ20" s="49"/>
      <c r="AJR20" s="49"/>
      <c r="AJS20" s="49"/>
      <c r="AJT20" s="49"/>
      <c r="AJU20" s="49"/>
      <c r="AJV20" s="49"/>
      <c r="AJW20" s="49"/>
      <c r="AJX20" s="49"/>
      <c r="AJY20" s="47"/>
      <c r="AJZ20" s="48"/>
      <c r="AKA20" s="49"/>
      <c r="AKB20" s="49"/>
      <c r="AKC20" s="49"/>
      <c r="AKD20" s="49"/>
      <c r="AKE20" s="49"/>
      <c r="AKF20" s="49"/>
      <c r="AKG20" s="49"/>
      <c r="AKH20" s="49"/>
      <c r="AKI20" s="49"/>
      <c r="AKJ20" s="49"/>
      <c r="AKK20" s="49"/>
      <c r="AKL20" s="49"/>
      <c r="AKM20" s="49"/>
      <c r="AKN20" s="49"/>
      <c r="AKO20" s="49"/>
      <c r="AKP20" s="49"/>
      <c r="AKQ20" s="49"/>
      <c r="AKR20" s="49"/>
      <c r="AKS20" s="49"/>
      <c r="AKT20" s="49"/>
      <c r="AKU20" s="49"/>
      <c r="AKV20" s="49"/>
      <c r="AKW20" s="49"/>
      <c r="AKX20" s="49"/>
      <c r="AKY20" s="49"/>
      <c r="AKZ20" s="49"/>
      <c r="ALA20" s="49"/>
      <c r="ALB20" s="49"/>
      <c r="ALC20" s="47"/>
      <c r="ALD20" s="48"/>
      <c r="ALE20" s="49"/>
      <c r="ALF20" s="49"/>
      <c r="ALG20" s="49"/>
      <c r="ALH20" s="49"/>
      <c r="ALI20" s="49"/>
      <c r="ALJ20" s="49"/>
      <c r="ALK20" s="49"/>
      <c r="ALL20" s="49"/>
      <c r="ALM20" s="49"/>
      <c r="ALN20" s="49"/>
      <c r="ALO20" s="49"/>
      <c r="ALP20" s="49"/>
      <c r="ALQ20" s="49"/>
      <c r="ALR20" s="49"/>
      <c r="ALS20" s="49"/>
      <c r="ALT20" s="49"/>
      <c r="ALU20" s="49"/>
      <c r="ALV20" s="49"/>
      <c r="ALW20" s="49"/>
      <c r="ALX20" s="49"/>
      <c r="ALY20" s="49"/>
      <c r="ALZ20" s="49"/>
      <c r="AMA20" s="49"/>
      <c r="AMB20" s="49"/>
      <c r="AMC20" s="49"/>
      <c r="AMD20" s="49"/>
      <c r="AME20" s="49"/>
      <c r="AMF20" s="49"/>
      <c r="AMG20" s="47"/>
      <c r="AMH20" s="48"/>
      <c r="AMI20" s="49"/>
      <c r="AMJ20" s="49"/>
      <c r="AMK20" s="49"/>
      <c r="AML20" s="49"/>
      <c r="AMM20" s="49"/>
      <c r="AMN20" s="49"/>
      <c r="AMO20" s="49"/>
      <c r="AMP20" s="49"/>
      <c r="AMQ20" s="49"/>
      <c r="AMR20" s="49"/>
      <c r="AMS20" s="49"/>
      <c r="AMT20" s="49"/>
      <c r="AMU20" s="49"/>
      <c r="AMV20" s="49"/>
      <c r="AMW20" s="49"/>
      <c r="AMX20" s="49"/>
      <c r="AMY20" s="49"/>
      <c r="AMZ20" s="49"/>
      <c r="ANA20" s="49"/>
      <c r="ANB20" s="49"/>
      <c r="ANC20" s="49"/>
      <c r="AND20" s="49"/>
      <c r="ANE20" s="49"/>
      <c r="ANF20" s="49"/>
      <c r="ANG20" s="49"/>
      <c r="ANH20" s="49"/>
      <c r="ANI20" s="49"/>
      <c r="ANJ20" s="49"/>
      <c r="ANK20" s="47"/>
      <c r="ANL20" s="48"/>
      <c r="ANM20" s="49"/>
      <c r="ANN20" s="49"/>
      <c r="ANO20" s="49"/>
      <c r="ANP20" s="49"/>
      <c r="ANQ20" s="49"/>
      <c r="ANR20" s="49"/>
      <c r="ANS20" s="49"/>
      <c r="ANT20" s="49"/>
      <c r="ANU20" s="49"/>
      <c r="ANV20" s="49"/>
      <c r="ANW20" s="49"/>
      <c r="ANX20" s="49"/>
      <c r="ANY20" s="49"/>
      <c r="ANZ20" s="49"/>
      <c r="AOA20" s="49"/>
      <c r="AOB20" s="49"/>
      <c r="AOC20" s="49"/>
      <c r="AOD20" s="49"/>
      <c r="AOE20" s="49"/>
      <c r="AOF20" s="49"/>
      <c r="AOG20" s="49"/>
      <c r="AOH20" s="49"/>
      <c r="AOI20" s="49"/>
      <c r="AOJ20" s="49"/>
      <c r="AOK20" s="49"/>
      <c r="AOL20" s="49"/>
      <c r="AOM20" s="49"/>
      <c r="AON20" s="49"/>
      <c r="AOO20" s="47"/>
      <c r="AOP20" s="48"/>
      <c r="AOQ20" s="49"/>
      <c r="AOR20" s="49"/>
      <c r="AOS20" s="49"/>
      <c r="AOT20" s="49"/>
      <c r="AOU20" s="49"/>
      <c r="AOV20" s="49"/>
      <c r="AOW20" s="49"/>
      <c r="AOX20" s="49"/>
      <c r="AOY20" s="49"/>
      <c r="AOZ20" s="49"/>
      <c r="APA20" s="49"/>
      <c r="APB20" s="49"/>
      <c r="APC20" s="49"/>
      <c r="APD20" s="49"/>
      <c r="APE20" s="49"/>
      <c r="APF20" s="49"/>
      <c r="APG20" s="49"/>
      <c r="APH20" s="49"/>
      <c r="API20" s="49"/>
      <c r="APJ20" s="49"/>
      <c r="APK20" s="49"/>
      <c r="APL20" s="49"/>
      <c r="APM20" s="49"/>
      <c r="APN20" s="49"/>
      <c r="APO20" s="49"/>
      <c r="APP20" s="49"/>
      <c r="APQ20" s="49"/>
      <c r="APR20" s="49"/>
      <c r="APS20" s="47"/>
      <c r="APT20" s="48"/>
      <c r="APU20" s="49"/>
      <c r="APV20" s="49"/>
      <c r="APW20" s="49"/>
      <c r="APX20" s="49"/>
      <c r="APY20" s="49"/>
      <c r="APZ20" s="49"/>
      <c r="AQA20" s="49"/>
      <c r="AQB20" s="49"/>
      <c r="AQC20" s="49"/>
      <c r="AQD20" s="49"/>
      <c r="AQE20" s="49"/>
      <c r="AQF20" s="49"/>
      <c r="AQG20" s="49"/>
      <c r="AQH20" s="49"/>
      <c r="AQI20" s="49"/>
      <c r="AQJ20" s="49"/>
      <c r="AQK20" s="49"/>
      <c r="AQL20" s="49"/>
      <c r="AQM20" s="49"/>
      <c r="AQN20" s="49"/>
      <c r="AQO20" s="49"/>
      <c r="AQP20" s="49"/>
      <c r="AQQ20" s="49"/>
      <c r="AQR20" s="49"/>
      <c r="AQS20" s="49"/>
      <c r="AQT20" s="49"/>
      <c r="AQU20" s="49"/>
      <c r="AQV20" s="49"/>
      <c r="AQW20" s="47"/>
      <c r="AQX20" s="48"/>
      <c r="AQY20" s="49"/>
      <c r="AQZ20" s="49"/>
      <c r="ARA20" s="49"/>
      <c r="ARB20" s="49"/>
      <c r="ARC20" s="49"/>
      <c r="ARD20" s="49"/>
      <c r="ARE20" s="49"/>
      <c r="ARF20" s="49"/>
      <c r="ARG20" s="49"/>
      <c r="ARH20" s="49"/>
      <c r="ARI20" s="49"/>
      <c r="ARJ20" s="49"/>
      <c r="ARK20" s="49"/>
      <c r="ARL20" s="49"/>
      <c r="ARM20" s="49"/>
      <c r="ARN20" s="49"/>
      <c r="ARO20" s="49"/>
      <c r="ARP20" s="49"/>
      <c r="ARQ20" s="49"/>
      <c r="ARR20" s="49"/>
      <c r="ARS20" s="49"/>
      <c r="ART20" s="49"/>
      <c r="ARU20" s="49"/>
      <c r="ARV20" s="49"/>
      <c r="ARW20" s="49"/>
      <c r="ARX20" s="49"/>
      <c r="ARY20" s="49"/>
      <c r="ARZ20" s="49"/>
      <c r="ASA20" s="47"/>
      <c r="ASB20" s="48"/>
      <c r="ASC20" s="49"/>
      <c r="ASD20" s="49"/>
      <c r="ASE20" s="49"/>
      <c r="ASF20" s="49"/>
      <c r="ASG20" s="49"/>
      <c r="ASH20" s="49"/>
      <c r="ASI20" s="49"/>
      <c r="ASJ20" s="49"/>
      <c r="ASK20" s="49"/>
      <c r="ASL20" s="49"/>
      <c r="ASM20" s="49"/>
      <c r="ASN20" s="49"/>
      <c r="ASO20" s="49"/>
      <c r="ASP20" s="49"/>
      <c r="ASQ20" s="49"/>
      <c r="ASR20" s="49"/>
      <c r="ASS20" s="49"/>
      <c r="AST20" s="49"/>
      <c r="ASU20" s="49"/>
      <c r="ASV20" s="49"/>
      <c r="ASW20" s="49"/>
      <c r="ASX20" s="49"/>
      <c r="ASY20" s="49"/>
      <c r="ASZ20" s="49"/>
      <c r="ATA20" s="49"/>
      <c r="ATB20" s="49"/>
      <c r="ATC20" s="49"/>
      <c r="ATD20" s="49"/>
      <c r="ATE20" s="47"/>
      <c r="ATF20" s="48"/>
      <c r="ATG20" s="49"/>
      <c r="ATH20" s="49"/>
      <c r="ATI20" s="49"/>
      <c r="ATJ20" s="49"/>
      <c r="ATK20" s="49"/>
      <c r="ATL20" s="49"/>
      <c r="ATM20" s="49"/>
      <c r="ATN20" s="49"/>
      <c r="ATO20" s="49"/>
      <c r="ATP20" s="49"/>
      <c r="ATQ20" s="49"/>
      <c r="ATR20" s="49"/>
      <c r="ATS20" s="49"/>
      <c r="ATT20" s="49"/>
      <c r="ATU20" s="49"/>
      <c r="ATV20" s="49"/>
      <c r="ATW20" s="49"/>
      <c r="ATX20" s="49"/>
      <c r="ATY20" s="49"/>
      <c r="ATZ20" s="49"/>
      <c r="AUA20" s="49"/>
      <c r="AUB20" s="49"/>
      <c r="AUC20" s="49"/>
      <c r="AUD20" s="49"/>
      <c r="AUE20" s="49"/>
      <c r="AUF20" s="49"/>
      <c r="AUG20" s="49"/>
      <c r="AUH20" s="49"/>
      <c r="AUI20" s="47"/>
      <c r="AUJ20" s="48"/>
      <c r="AUK20" s="49"/>
      <c r="AUL20" s="49"/>
      <c r="AUM20" s="49"/>
      <c r="AUN20" s="49"/>
      <c r="AUO20" s="49"/>
      <c r="AUP20" s="49"/>
      <c r="AUQ20" s="49"/>
      <c r="AUR20" s="49"/>
      <c r="AUS20" s="49"/>
      <c r="AUT20" s="49"/>
      <c r="AUU20" s="49"/>
      <c r="AUV20" s="49"/>
      <c r="AUW20" s="49"/>
      <c r="AUX20" s="49"/>
      <c r="AUY20" s="49"/>
      <c r="AUZ20" s="49"/>
      <c r="AVA20" s="49"/>
      <c r="AVB20" s="49"/>
      <c r="AVC20" s="49"/>
      <c r="AVD20" s="49"/>
      <c r="AVE20" s="49"/>
      <c r="AVF20" s="49"/>
      <c r="AVG20" s="49"/>
      <c r="AVH20" s="49"/>
      <c r="AVI20" s="49"/>
      <c r="AVJ20" s="49"/>
      <c r="AVK20" s="49"/>
      <c r="AVL20" s="49"/>
      <c r="AVM20" s="47"/>
      <c r="AVN20" s="48"/>
      <c r="AVO20" s="49"/>
      <c r="AVP20" s="49"/>
      <c r="AVQ20" s="49"/>
      <c r="AVR20" s="49"/>
      <c r="AVS20" s="49"/>
      <c r="AVT20" s="49"/>
      <c r="AVU20" s="49"/>
      <c r="AVV20" s="49"/>
      <c r="AVW20" s="49"/>
      <c r="AVX20" s="49"/>
      <c r="AVY20" s="49"/>
      <c r="AVZ20" s="49"/>
      <c r="AWA20" s="49"/>
      <c r="AWB20" s="49"/>
      <c r="AWC20" s="49"/>
      <c r="AWD20" s="49"/>
      <c r="AWE20" s="49"/>
      <c r="AWF20" s="49"/>
      <c r="AWG20" s="49"/>
      <c r="AWH20" s="49"/>
      <c r="AWI20" s="49"/>
      <c r="AWJ20" s="49"/>
      <c r="AWK20" s="49"/>
      <c r="AWL20" s="49"/>
      <c r="AWM20" s="49"/>
      <c r="AWN20" s="49"/>
      <c r="AWO20" s="49"/>
      <c r="AWP20" s="49"/>
      <c r="AWQ20" s="47"/>
      <c r="AWR20" s="48"/>
      <c r="AWS20" s="49"/>
      <c r="AWT20" s="49"/>
      <c r="AWU20" s="49"/>
      <c r="AWV20" s="49"/>
      <c r="AWW20" s="49"/>
      <c r="AWX20" s="49"/>
      <c r="AWY20" s="49"/>
      <c r="AWZ20" s="49"/>
      <c r="AXA20" s="49"/>
      <c r="AXB20" s="49"/>
      <c r="AXC20" s="49"/>
      <c r="AXD20" s="49"/>
      <c r="AXE20" s="49"/>
      <c r="AXF20" s="49"/>
      <c r="AXG20" s="49"/>
      <c r="AXH20" s="49"/>
      <c r="AXI20" s="49"/>
      <c r="AXJ20" s="49"/>
      <c r="AXK20" s="49"/>
      <c r="AXL20" s="49"/>
      <c r="AXM20" s="49"/>
      <c r="AXN20" s="49"/>
      <c r="AXO20" s="49"/>
      <c r="AXP20" s="49"/>
      <c r="AXQ20" s="49"/>
      <c r="AXR20" s="49"/>
      <c r="AXS20" s="49"/>
      <c r="AXT20" s="49"/>
      <c r="AXU20" s="47"/>
      <c r="AXV20" s="48"/>
      <c r="AXW20" s="49"/>
      <c r="AXX20" s="49"/>
      <c r="AXY20" s="49"/>
      <c r="AXZ20" s="49"/>
      <c r="AYA20" s="49"/>
      <c r="AYB20" s="49"/>
      <c r="AYC20" s="49"/>
      <c r="AYD20" s="49"/>
      <c r="AYE20" s="49"/>
      <c r="AYF20" s="49"/>
      <c r="AYG20" s="49"/>
      <c r="AYH20" s="49"/>
      <c r="AYI20" s="49"/>
      <c r="AYJ20" s="49"/>
      <c r="AYK20" s="49"/>
      <c r="AYL20" s="49"/>
      <c r="AYM20" s="49"/>
      <c r="AYN20" s="49"/>
      <c r="AYO20" s="49"/>
      <c r="AYP20" s="49"/>
      <c r="AYQ20" s="49"/>
      <c r="AYR20" s="49"/>
      <c r="AYS20" s="49"/>
      <c r="AYT20" s="49"/>
      <c r="AYU20" s="49"/>
      <c r="AYV20" s="49"/>
      <c r="AYW20" s="49"/>
      <c r="AYX20" s="49"/>
      <c r="AYY20" s="47"/>
      <c r="AYZ20" s="48"/>
      <c r="AZA20" s="49"/>
      <c r="AZB20" s="49"/>
      <c r="AZC20" s="49"/>
      <c r="AZD20" s="49"/>
      <c r="AZE20" s="49"/>
      <c r="AZF20" s="49"/>
      <c r="AZG20" s="49"/>
      <c r="AZH20" s="49"/>
      <c r="AZI20" s="49"/>
      <c r="AZJ20" s="49"/>
      <c r="AZK20" s="49"/>
      <c r="AZL20" s="49"/>
      <c r="AZM20" s="49"/>
      <c r="AZN20" s="49"/>
      <c r="AZO20" s="49"/>
      <c r="AZP20" s="49"/>
      <c r="AZQ20" s="49"/>
      <c r="AZR20" s="49"/>
      <c r="AZS20" s="49"/>
      <c r="AZT20" s="49"/>
      <c r="AZU20" s="49"/>
      <c r="AZV20" s="49"/>
      <c r="AZW20" s="49"/>
      <c r="AZX20" s="49"/>
      <c r="AZY20" s="49"/>
      <c r="AZZ20" s="49"/>
      <c r="BAA20" s="49"/>
      <c r="BAB20" s="49"/>
      <c r="BAC20" s="47"/>
      <c r="BAD20" s="48"/>
      <c r="BAE20" s="49"/>
      <c r="BAF20" s="49"/>
      <c r="BAG20" s="49"/>
      <c r="BAH20" s="49"/>
      <c r="BAI20" s="49"/>
      <c r="BAJ20" s="49"/>
      <c r="BAK20" s="49"/>
      <c r="BAL20" s="49"/>
      <c r="BAM20" s="49"/>
      <c r="BAN20" s="49"/>
      <c r="BAO20" s="49"/>
      <c r="BAP20" s="49"/>
      <c r="BAQ20" s="49"/>
      <c r="BAR20" s="49"/>
      <c r="BAS20" s="49"/>
      <c r="BAT20" s="49"/>
      <c r="BAU20" s="49"/>
      <c r="BAV20" s="49"/>
      <c r="BAW20" s="49"/>
      <c r="BAX20" s="49"/>
      <c r="BAY20" s="49"/>
      <c r="BAZ20" s="49"/>
      <c r="BBA20" s="49"/>
      <c r="BBB20" s="49"/>
      <c r="BBC20" s="49"/>
      <c r="BBD20" s="49"/>
      <c r="BBE20" s="49"/>
      <c r="BBF20" s="49"/>
      <c r="BBG20" s="47"/>
      <c r="BBH20" s="48"/>
      <c r="BBI20" s="49"/>
      <c r="BBJ20" s="49"/>
      <c r="BBK20" s="49"/>
      <c r="BBL20" s="49"/>
      <c r="BBM20" s="49"/>
      <c r="BBN20" s="49"/>
      <c r="BBO20" s="49"/>
      <c r="BBP20" s="49"/>
      <c r="BBQ20" s="49"/>
      <c r="BBR20" s="49"/>
      <c r="BBS20" s="49"/>
      <c r="BBT20" s="49"/>
      <c r="BBU20" s="49"/>
      <c r="BBV20" s="49"/>
      <c r="BBW20" s="49"/>
      <c r="BBX20" s="49"/>
      <c r="BBY20" s="49"/>
      <c r="BBZ20" s="49"/>
      <c r="BCA20" s="49"/>
      <c r="BCB20" s="49"/>
      <c r="BCC20" s="49"/>
      <c r="BCD20" s="49"/>
      <c r="BCE20" s="49"/>
      <c r="BCF20" s="49"/>
      <c r="BCG20" s="49"/>
      <c r="BCH20" s="49"/>
      <c r="BCI20" s="49"/>
      <c r="BCJ20" s="49"/>
      <c r="BCK20" s="47"/>
      <c r="BCL20" s="48"/>
      <c r="BCM20" s="49"/>
      <c r="BCN20" s="49"/>
      <c r="BCO20" s="49"/>
      <c r="BCP20" s="49"/>
      <c r="BCQ20" s="49"/>
      <c r="BCR20" s="49"/>
      <c r="BCS20" s="49"/>
      <c r="BCT20" s="49"/>
      <c r="BCU20" s="49"/>
      <c r="BCV20" s="49"/>
      <c r="BCW20" s="49"/>
      <c r="BCX20" s="49"/>
      <c r="BCY20" s="49"/>
      <c r="BCZ20" s="49"/>
      <c r="BDA20" s="49"/>
      <c r="BDB20" s="49"/>
      <c r="BDC20" s="49"/>
      <c r="BDD20" s="49"/>
      <c r="BDE20" s="49"/>
      <c r="BDF20" s="49"/>
      <c r="BDG20" s="49"/>
      <c r="BDH20" s="49"/>
      <c r="BDI20" s="49"/>
      <c r="BDJ20" s="49"/>
      <c r="BDK20" s="49"/>
      <c r="BDL20" s="49"/>
      <c r="BDM20" s="49"/>
      <c r="BDN20" s="49"/>
      <c r="BDO20" s="47"/>
      <c r="BDP20" s="48"/>
      <c r="BDQ20" s="49"/>
      <c r="BDR20" s="49"/>
      <c r="BDS20" s="49"/>
      <c r="BDT20" s="49"/>
      <c r="BDU20" s="49"/>
      <c r="BDV20" s="49"/>
      <c r="BDW20" s="49"/>
      <c r="BDX20" s="49"/>
      <c r="BDY20" s="49"/>
      <c r="BDZ20" s="49"/>
      <c r="BEA20" s="49"/>
      <c r="BEB20" s="49"/>
      <c r="BEC20" s="49"/>
      <c r="BED20" s="49"/>
      <c r="BEE20" s="49"/>
      <c r="BEF20" s="49"/>
      <c r="BEG20" s="49"/>
      <c r="BEH20" s="49"/>
      <c r="BEI20" s="49"/>
      <c r="BEJ20" s="49"/>
      <c r="BEK20" s="49"/>
      <c r="BEL20" s="49"/>
      <c r="BEM20" s="49"/>
      <c r="BEN20" s="49"/>
      <c r="BEO20" s="49"/>
      <c r="BEP20" s="49"/>
      <c r="BEQ20" s="49"/>
      <c r="BER20" s="49"/>
      <c r="BES20" s="47"/>
      <c r="BET20" s="48"/>
      <c r="BEU20" s="49"/>
      <c r="BEV20" s="49"/>
      <c r="BEW20" s="49"/>
      <c r="BEX20" s="49"/>
      <c r="BEY20" s="49"/>
      <c r="BEZ20" s="49"/>
      <c r="BFA20" s="49"/>
      <c r="BFB20" s="49"/>
      <c r="BFC20" s="49"/>
      <c r="BFD20" s="49"/>
      <c r="BFE20" s="49"/>
      <c r="BFF20" s="49"/>
      <c r="BFG20" s="49"/>
      <c r="BFH20" s="49"/>
      <c r="BFI20" s="49"/>
      <c r="BFJ20" s="49"/>
      <c r="BFK20" s="49"/>
      <c r="BFL20" s="49"/>
      <c r="BFM20" s="49"/>
      <c r="BFN20" s="49"/>
      <c r="BFO20" s="49"/>
      <c r="BFP20" s="49"/>
      <c r="BFQ20" s="49"/>
      <c r="BFR20" s="49"/>
      <c r="BFS20" s="49"/>
      <c r="BFT20" s="49"/>
      <c r="BFU20" s="49"/>
      <c r="BFV20" s="49"/>
      <c r="BFW20" s="47"/>
      <c r="BFX20" s="48"/>
      <c r="BFY20" s="49"/>
      <c r="BFZ20" s="49"/>
      <c r="BGA20" s="49"/>
      <c r="BGB20" s="49"/>
      <c r="BGC20" s="49"/>
      <c r="BGD20" s="49"/>
      <c r="BGE20" s="49"/>
      <c r="BGF20" s="49"/>
      <c r="BGG20" s="49"/>
      <c r="BGH20" s="49"/>
      <c r="BGI20" s="49"/>
      <c r="BGJ20" s="49"/>
      <c r="BGK20" s="49"/>
      <c r="BGL20" s="49"/>
      <c r="BGM20" s="49"/>
      <c r="BGN20" s="49"/>
      <c r="BGO20" s="49"/>
      <c r="BGP20" s="49"/>
      <c r="BGQ20" s="49"/>
      <c r="BGR20" s="49"/>
      <c r="BGS20" s="49"/>
      <c r="BGT20" s="49"/>
      <c r="BGU20" s="49"/>
      <c r="BGV20" s="49"/>
      <c r="BGW20" s="49"/>
      <c r="BGX20" s="49"/>
      <c r="BGY20" s="49"/>
      <c r="BGZ20" s="49"/>
      <c r="BHA20" s="47"/>
      <c r="BHB20" s="48"/>
      <c r="BHC20" s="49"/>
      <c r="BHD20" s="49"/>
      <c r="BHE20" s="49"/>
      <c r="BHF20" s="49"/>
      <c r="BHG20" s="49"/>
      <c r="BHH20" s="49"/>
      <c r="BHI20" s="49"/>
      <c r="BHJ20" s="49"/>
      <c r="BHK20" s="49"/>
      <c r="BHL20" s="49"/>
      <c r="BHM20" s="49"/>
      <c r="BHN20" s="49"/>
      <c r="BHO20" s="49"/>
      <c r="BHP20" s="49"/>
      <c r="BHQ20" s="49"/>
      <c r="BHR20" s="49"/>
      <c r="BHS20" s="49"/>
      <c r="BHT20" s="49"/>
      <c r="BHU20" s="49"/>
      <c r="BHV20" s="49"/>
      <c r="BHW20" s="49"/>
      <c r="BHX20" s="49"/>
      <c r="BHY20" s="49"/>
      <c r="BHZ20" s="49"/>
      <c r="BIA20" s="49"/>
      <c r="BIB20" s="49"/>
      <c r="BIC20" s="49"/>
      <c r="BID20" s="49"/>
      <c r="BIE20" s="47"/>
      <c r="BIF20" s="48"/>
      <c r="BIG20" s="49"/>
      <c r="BIH20" s="49"/>
      <c r="BII20" s="49"/>
      <c r="BIJ20" s="49"/>
      <c r="BIK20" s="49"/>
      <c r="BIL20" s="49"/>
      <c r="BIM20" s="49"/>
      <c r="BIN20" s="49"/>
      <c r="BIO20" s="49"/>
      <c r="BIP20" s="49"/>
      <c r="BIQ20" s="49"/>
      <c r="BIR20" s="49"/>
      <c r="BIS20" s="49"/>
      <c r="BIT20" s="49"/>
      <c r="BIU20" s="49"/>
      <c r="BIV20" s="49"/>
      <c r="BIW20" s="49"/>
      <c r="BIX20" s="49"/>
      <c r="BIY20" s="49"/>
      <c r="BIZ20" s="49"/>
      <c r="BJA20" s="49"/>
      <c r="BJB20" s="49"/>
      <c r="BJC20" s="49"/>
      <c r="BJD20" s="49"/>
      <c r="BJE20" s="49"/>
      <c r="BJF20" s="49"/>
      <c r="BJG20" s="49"/>
      <c r="BJH20" s="49"/>
      <c r="BJI20" s="47"/>
      <c r="BJJ20" s="48"/>
      <c r="BJK20" s="49"/>
      <c r="BJL20" s="49"/>
      <c r="BJM20" s="49"/>
      <c r="BJN20" s="49"/>
      <c r="BJO20" s="49"/>
      <c r="BJP20" s="49"/>
      <c r="BJQ20" s="49"/>
      <c r="BJR20" s="49"/>
      <c r="BJS20" s="49"/>
      <c r="BJT20" s="49"/>
      <c r="BJU20" s="49"/>
      <c r="BJV20" s="49"/>
      <c r="BJW20" s="49"/>
      <c r="BJX20" s="49"/>
      <c r="BJY20" s="49"/>
      <c r="BJZ20" s="49"/>
      <c r="BKA20" s="49"/>
      <c r="BKB20" s="49"/>
      <c r="BKC20" s="49"/>
      <c r="BKD20" s="49"/>
      <c r="BKE20" s="49"/>
      <c r="BKF20" s="49"/>
      <c r="BKG20" s="49"/>
      <c r="BKH20" s="49"/>
      <c r="BKI20" s="49"/>
      <c r="BKJ20" s="49"/>
      <c r="BKK20" s="49"/>
      <c r="BKL20" s="49"/>
      <c r="BKM20" s="47"/>
      <c r="BKN20" s="48"/>
      <c r="BKO20" s="49"/>
      <c r="BKP20" s="49"/>
      <c r="BKQ20" s="49"/>
      <c r="BKR20" s="49"/>
      <c r="BKS20" s="49"/>
      <c r="BKT20" s="49"/>
      <c r="BKU20" s="49"/>
      <c r="BKV20" s="49"/>
      <c r="BKW20" s="49"/>
      <c r="BKX20" s="49"/>
      <c r="BKY20" s="49"/>
      <c r="BKZ20" s="49"/>
      <c r="BLA20" s="49"/>
      <c r="BLB20" s="49"/>
      <c r="BLC20" s="49"/>
      <c r="BLD20" s="49"/>
      <c r="BLE20" s="49"/>
      <c r="BLF20" s="49"/>
      <c r="BLG20" s="49"/>
      <c r="BLH20" s="49"/>
      <c r="BLI20" s="49"/>
      <c r="BLJ20" s="49"/>
      <c r="BLK20" s="49"/>
      <c r="BLL20" s="49"/>
      <c r="BLM20" s="49"/>
      <c r="BLN20" s="49"/>
      <c r="BLO20" s="49"/>
      <c r="BLP20" s="49"/>
      <c r="BLQ20" s="47"/>
      <c r="BLR20" s="48"/>
      <c r="BLS20" s="49"/>
      <c r="BLT20" s="49"/>
      <c r="BLU20" s="49"/>
      <c r="BLV20" s="49"/>
      <c r="BLW20" s="49"/>
      <c r="BLX20" s="49"/>
      <c r="BLY20" s="49"/>
      <c r="BLZ20" s="49"/>
      <c r="BMA20" s="49"/>
      <c r="BMB20" s="49"/>
      <c r="BMC20" s="49"/>
      <c r="BMD20" s="49"/>
      <c r="BME20" s="49"/>
      <c r="BMF20" s="49"/>
      <c r="BMG20" s="49"/>
      <c r="BMH20" s="49"/>
      <c r="BMI20" s="49"/>
      <c r="BMJ20" s="49"/>
      <c r="BMK20" s="49"/>
      <c r="BML20" s="49"/>
      <c r="BMM20" s="49"/>
      <c r="BMN20" s="49"/>
      <c r="BMO20" s="49"/>
      <c r="BMP20" s="49"/>
      <c r="BMQ20" s="49"/>
      <c r="BMR20" s="49"/>
      <c r="BMS20" s="49"/>
      <c r="BMT20" s="49"/>
      <c r="BMU20" s="47"/>
      <c r="BMV20" s="48"/>
      <c r="BMW20" s="49"/>
      <c r="BMX20" s="49"/>
      <c r="BMY20" s="49"/>
      <c r="BMZ20" s="49"/>
      <c r="BNA20" s="49"/>
      <c r="BNB20" s="49"/>
      <c r="BNC20" s="49"/>
      <c r="BND20" s="49"/>
      <c r="BNE20" s="49"/>
      <c r="BNF20" s="49"/>
      <c r="BNG20" s="49"/>
      <c r="BNH20" s="49"/>
      <c r="BNI20" s="49"/>
      <c r="BNJ20" s="49"/>
      <c r="BNK20" s="49"/>
      <c r="BNL20" s="49"/>
      <c r="BNM20" s="49"/>
      <c r="BNN20" s="49"/>
      <c r="BNO20" s="49"/>
      <c r="BNP20" s="49"/>
      <c r="BNQ20" s="49"/>
      <c r="BNR20" s="49"/>
      <c r="BNS20" s="49"/>
      <c r="BNT20" s="49"/>
      <c r="BNU20" s="49"/>
      <c r="BNV20" s="49"/>
      <c r="BNW20" s="49"/>
      <c r="BNX20" s="49"/>
      <c r="BNY20" s="47"/>
      <c r="BNZ20" s="48"/>
      <c r="BOA20" s="49"/>
      <c r="BOB20" s="49"/>
      <c r="BOC20" s="49"/>
      <c r="BOD20" s="49"/>
      <c r="BOE20" s="49"/>
      <c r="BOF20" s="49"/>
      <c r="BOG20" s="49"/>
      <c r="BOH20" s="49"/>
      <c r="BOI20" s="49"/>
      <c r="BOJ20" s="49"/>
      <c r="BOK20" s="49"/>
      <c r="BOL20" s="49"/>
      <c r="BOM20" s="49"/>
      <c r="BON20" s="49"/>
      <c r="BOO20" s="49"/>
      <c r="BOP20" s="49"/>
      <c r="BOQ20" s="49"/>
      <c r="BOR20" s="49"/>
      <c r="BOS20" s="49"/>
      <c r="BOT20" s="49"/>
      <c r="BOU20" s="49"/>
      <c r="BOV20" s="49"/>
      <c r="BOW20" s="49"/>
      <c r="BOX20" s="49"/>
      <c r="BOY20" s="49"/>
      <c r="BOZ20" s="49"/>
      <c r="BPA20" s="49"/>
      <c r="BPB20" s="49"/>
      <c r="BPC20" s="47"/>
      <c r="BPD20" s="48"/>
      <c r="BPE20" s="49"/>
      <c r="BPF20" s="49"/>
      <c r="BPG20" s="49"/>
      <c r="BPH20" s="49"/>
      <c r="BPI20" s="49"/>
      <c r="BPJ20" s="49"/>
      <c r="BPK20" s="49"/>
      <c r="BPL20" s="49"/>
      <c r="BPM20" s="49"/>
      <c r="BPN20" s="49"/>
      <c r="BPO20" s="49"/>
      <c r="BPP20" s="49"/>
      <c r="BPQ20" s="49"/>
      <c r="BPR20" s="49"/>
      <c r="BPS20" s="49"/>
      <c r="BPT20" s="49"/>
      <c r="BPU20" s="49"/>
      <c r="BPV20" s="49"/>
      <c r="BPW20" s="49"/>
      <c r="BPX20" s="49"/>
      <c r="BPY20" s="49"/>
      <c r="BPZ20" s="49"/>
      <c r="BQA20" s="49"/>
      <c r="BQB20" s="49"/>
      <c r="BQC20" s="49"/>
      <c r="BQD20" s="49"/>
      <c r="BQE20" s="49"/>
      <c r="BQF20" s="49"/>
      <c r="BQG20" s="47"/>
      <c r="BQH20" s="48"/>
      <c r="BQI20" s="49"/>
      <c r="BQJ20" s="49"/>
      <c r="BQK20" s="49"/>
      <c r="BQL20" s="49"/>
      <c r="BQM20" s="49"/>
      <c r="BQN20" s="49"/>
      <c r="BQO20" s="49"/>
      <c r="BQP20" s="49"/>
      <c r="BQQ20" s="49"/>
      <c r="BQR20" s="49"/>
      <c r="BQS20" s="49"/>
      <c r="BQT20" s="49"/>
      <c r="BQU20" s="49"/>
      <c r="BQV20" s="49"/>
      <c r="BQW20" s="49"/>
      <c r="BQX20" s="49"/>
      <c r="BQY20" s="49"/>
      <c r="BQZ20" s="49"/>
      <c r="BRA20" s="49"/>
      <c r="BRB20" s="49"/>
      <c r="BRC20" s="49"/>
      <c r="BRD20" s="49"/>
      <c r="BRE20" s="49"/>
      <c r="BRF20" s="49"/>
      <c r="BRG20" s="49"/>
      <c r="BRH20" s="49"/>
      <c r="BRI20" s="49"/>
      <c r="BRJ20" s="49"/>
      <c r="BRK20" s="47"/>
      <c r="BRL20" s="48"/>
      <c r="BRM20" s="49"/>
      <c r="BRN20" s="49"/>
      <c r="BRO20" s="49"/>
      <c r="BRP20" s="49"/>
      <c r="BRQ20" s="49"/>
      <c r="BRR20" s="49"/>
      <c r="BRS20" s="49"/>
      <c r="BRT20" s="49"/>
      <c r="BRU20" s="49"/>
      <c r="BRV20" s="49"/>
      <c r="BRW20" s="49"/>
      <c r="BRX20" s="49"/>
      <c r="BRY20" s="49"/>
      <c r="BRZ20" s="49"/>
      <c r="BSA20" s="49"/>
      <c r="BSB20" s="49"/>
      <c r="BSC20" s="49"/>
      <c r="BSD20" s="49"/>
      <c r="BSE20" s="49"/>
      <c r="BSF20" s="49"/>
      <c r="BSG20" s="49"/>
      <c r="BSH20" s="49"/>
      <c r="BSI20" s="49"/>
      <c r="BSJ20" s="49"/>
      <c r="BSK20" s="49"/>
      <c r="BSL20" s="49"/>
      <c r="BSM20" s="49"/>
      <c r="BSN20" s="49"/>
      <c r="BSO20" s="47"/>
      <c r="BSP20" s="48"/>
      <c r="BSQ20" s="49"/>
      <c r="BSR20" s="49"/>
      <c r="BSS20" s="49"/>
      <c r="BST20" s="49"/>
      <c r="BSU20" s="49"/>
      <c r="BSV20" s="49"/>
      <c r="BSW20" s="49"/>
      <c r="BSX20" s="49"/>
      <c r="BSY20" s="49"/>
      <c r="BSZ20" s="49"/>
      <c r="BTA20" s="49"/>
      <c r="BTB20" s="49"/>
      <c r="BTC20" s="49"/>
      <c r="BTD20" s="49"/>
      <c r="BTE20" s="49"/>
      <c r="BTF20" s="49"/>
      <c r="BTG20" s="49"/>
      <c r="BTH20" s="49"/>
      <c r="BTI20" s="49"/>
      <c r="BTJ20" s="49"/>
      <c r="BTK20" s="49"/>
      <c r="BTL20" s="49"/>
      <c r="BTM20" s="49"/>
      <c r="BTN20" s="49"/>
      <c r="BTO20" s="49"/>
      <c r="BTP20" s="49"/>
      <c r="BTQ20" s="49"/>
      <c r="BTR20" s="49"/>
      <c r="BTS20" s="47"/>
      <c r="BTT20" s="48"/>
      <c r="BTU20" s="49"/>
      <c r="BTV20" s="49"/>
      <c r="BTW20" s="49"/>
      <c r="BTX20" s="49"/>
      <c r="BTY20" s="49"/>
      <c r="BTZ20" s="49"/>
      <c r="BUA20" s="49"/>
      <c r="BUB20" s="49"/>
      <c r="BUC20" s="49"/>
      <c r="BUD20" s="49"/>
      <c r="BUE20" s="49"/>
      <c r="BUF20" s="49"/>
      <c r="BUG20" s="49"/>
      <c r="BUH20" s="49"/>
      <c r="BUI20" s="49"/>
      <c r="BUJ20" s="49"/>
      <c r="BUK20" s="49"/>
      <c r="BUL20" s="49"/>
      <c r="BUM20" s="49"/>
      <c r="BUN20" s="49"/>
      <c r="BUO20" s="49"/>
      <c r="BUP20" s="49"/>
      <c r="BUQ20" s="49"/>
      <c r="BUR20" s="49"/>
      <c r="BUS20" s="49"/>
      <c r="BUT20" s="49"/>
      <c r="BUU20" s="49"/>
      <c r="BUV20" s="49"/>
      <c r="BUW20" s="47"/>
      <c r="BUX20" s="48"/>
      <c r="BUY20" s="49"/>
      <c r="BUZ20" s="49"/>
      <c r="BVA20" s="49"/>
      <c r="BVB20" s="49"/>
      <c r="BVC20" s="49"/>
      <c r="BVD20" s="49"/>
      <c r="BVE20" s="49"/>
      <c r="BVF20" s="49"/>
      <c r="BVG20" s="49"/>
      <c r="BVH20" s="49"/>
      <c r="BVI20" s="49"/>
      <c r="BVJ20" s="49"/>
      <c r="BVK20" s="49"/>
      <c r="BVL20" s="49"/>
      <c r="BVM20" s="49"/>
      <c r="BVN20" s="49"/>
      <c r="BVO20" s="49"/>
      <c r="BVP20" s="49"/>
      <c r="BVQ20" s="49"/>
      <c r="BVR20" s="49"/>
      <c r="BVS20" s="49"/>
      <c r="BVT20" s="49"/>
      <c r="BVU20" s="49"/>
      <c r="BVV20" s="49"/>
      <c r="BVW20" s="49"/>
      <c r="BVX20" s="49"/>
      <c r="BVY20" s="49"/>
      <c r="BVZ20" s="49"/>
      <c r="BWA20" s="47"/>
      <c r="BWB20" s="48"/>
      <c r="BWC20" s="49"/>
      <c r="BWD20" s="49"/>
      <c r="BWE20" s="49"/>
      <c r="BWF20" s="49"/>
      <c r="BWG20" s="49"/>
      <c r="BWH20" s="49"/>
      <c r="BWI20" s="49"/>
      <c r="BWJ20" s="49"/>
      <c r="BWK20" s="49"/>
      <c r="BWL20" s="49"/>
      <c r="BWM20" s="49"/>
      <c r="BWN20" s="49"/>
      <c r="BWO20" s="49"/>
      <c r="BWP20" s="49"/>
      <c r="BWQ20" s="49"/>
      <c r="BWR20" s="49"/>
      <c r="BWS20" s="49"/>
      <c r="BWT20" s="49"/>
      <c r="BWU20" s="49"/>
      <c r="BWV20" s="49"/>
      <c r="BWW20" s="49"/>
      <c r="BWX20" s="49"/>
      <c r="BWY20" s="49"/>
      <c r="BWZ20" s="49"/>
      <c r="BXA20" s="49"/>
      <c r="BXB20" s="49"/>
      <c r="BXC20" s="49"/>
      <c r="BXD20" s="49"/>
      <c r="BXE20" s="47"/>
      <c r="BXF20" s="48"/>
      <c r="BXG20" s="49"/>
      <c r="BXH20" s="49"/>
      <c r="BXI20" s="49"/>
      <c r="BXJ20" s="49"/>
      <c r="BXK20" s="49"/>
      <c r="BXL20" s="49"/>
      <c r="BXM20" s="49"/>
      <c r="BXN20" s="49"/>
      <c r="BXO20" s="49"/>
      <c r="BXP20" s="49"/>
      <c r="BXQ20" s="49"/>
      <c r="BXR20" s="49"/>
      <c r="BXS20" s="49"/>
      <c r="BXT20" s="49"/>
      <c r="BXU20" s="49"/>
      <c r="BXV20" s="49"/>
      <c r="BXW20" s="49"/>
      <c r="BXX20" s="49"/>
      <c r="BXY20" s="49"/>
      <c r="BXZ20" s="49"/>
      <c r="BYA20" s="49"/>
      <c r="BYB20" s="49"/>
      <c r="BYC20" s="49"/>
      <c r="BYD20" s="49"/>
      <c r="BYE20" s="49"/>
      <c r="BYF20" s="49"/>
      <c r="BYG20" s="49"/>
      <c r="BYH20" s="49"/>
      <c r="BYI20" s="47"/>
      <c r="BYJ20" s="48"/>
      <c r="BYK20" s="49"/>
      <c r="BYL20" s="49"/>
      <c r="BYM20" s="49"/>
      <c r="BYN20" s="49"/>
      <c r="BYO20" s="49"/>
      <c r="BYP20" s="49"/>
      <c r="BYQ20" s="49"/>
      <c r="BYR20" s="49"/>
      <c r="BYS20" s="49"/>
      <c r="BYT20" s="49"/>
      <c r="BYU20" s="49"/>
      <c r="BYV20" s="49"/>
      <c r="BYW20" s="49"/>
      <c r="BYX20" s="49"/>
      <c r="BYY20" s="49"/>
      <c r="BYZ20" s="49"/>
      <c r="BZA20" s="49"/>
      <c r="BZB20" s="49"/>
      <c r="BZC20" s="49"/>
      <c r="BZD20" s="49"/>
      <c r="BZE20" s="49"/>
      <c r="BZF20" s="49"/>
      <c r="BZG20" s="49"/>
      <c r="BZH20" s="49"/>
      <c r="BZI20" s="49"/>
      <c r="BZJ20" s="49"/>
      <c r="BZK20" s="49"/>
      <c r="BZL20" s="49"/>
      <c r="BZM20" s="47"/>
      <c r="BZN20" s="48"/>
      <c r="BZO20" s="49"/>
      <c r="BZP20" s="49"/>
      <c r="BZQ20" s="49"/>
      <c r="BZR20" s="49"/>
      <c r="BZS20" s="49"/>
      <c r="BZT20" s="49"/>
      <c r="BZU20" s="49"/>
      <c r="BZV20" s="49"/>
      <c r="BZW20" s="49"/>
      <c r="BZX20" s="49"/>
      <c r="BZY20" s="49"/>
      <c r="BZZ20" s="49"/>
      <c r="CAA20" s="49"/>
      <c r="CAB20" s="49"/>
      <c r="CAC20" s="49"/>
      <c r="CAD20" s="49"/>
      <c r="CAE20" s="49"/>
      <c r="CAF20" s="49"/>
      <c r="CAG20" s="49"/>
      <c r="CAH20" s="49"/>
      <c r="CAI20" s="49"/>
      <c r="CAJ20" s="49"/>
      <c r="CAK20" s="49"/>
      <c r="CAL20" s="49"/>
      <c r="CAM20" s="49"/>
      <c r="CAN20" s="49"/>
      <c r="CAO20" s="49"/>
      <c r="CAP20" s="49"/>
      <c r="CAQ20" s="47"/>
      <c r="CAR20" s="48"/>
      <c r="CAS20" s="49"/>
      <c r="CAT20" s="49"/>
      <c r="CAU20" s="49"/>
      <c r="CAV20" s="49"/>
      <c r="CAW20" s="49"/>
      <c r="CAX20" s="49"/>
      <c r="CAY20" s="49"/>
      <c r="CAZ20" s="49"/>
      <c r="CBA20" s="49"/>
      <c r="CBB20" s="49"/>
      <c r="CBC20" s="49"/>
      <c r="CBD20" s="49"/>
      <c r="CBE20" s="49"/>
      <c r="CBF20" s="49"/>
      <c r="CBG20" s="49"/>
      <c r="CBH20" s="49"/>
      <c r="CBI20" s="49"/>
      <c r="CBJ20" s="49"/>
      <c r="CBK20" s="49"/>
      <c r="CBL20" s="49"/>
      <c r="CBM20" s="49"/>
      <c r="CBN20" s="49"/>
      <c r="CBO20" s="49"/>
      <c r="CBP20" s="49"/>
      <c r="CBQ20" s="49"/>
      <c r="CBR20" s="49"/>
      <c r="CBS20" s="49"/>
      <c r="CBT20" s="49"/>
      <c r="CBU20" s="47"/>
      <c r="CBV20" s="48"/>
      <c r="CBW20" s="49"/>
      <c r="CBX20" s="49"/>
      <c r="CBY20" s="49"/>
      <c r="CBZ20" s="49"/>
      <c r="CCA20" s="49"/>
      <c r="CCB20" s="49"/>
      <c r="CCC20" s="49"/>
      <c r="CCD20" s="49"/>
      <c r="CCE20" s="49"/>
      <c r="CCF20" s="49"/>
      <c r="CCG20" s="49"/>
      <c r="CCH20" s="49"/>
      <c r="CCI20" s="49"/>
      <c r="CCJ20" s="49"/>
      <c r="CCK20" s="49"/>
      <c r="CCL20" s="49"/>
      <c r="CCM20" s="49"/>
      <c r="CCN20" s="49"/>
      <c r="CCO20" s="49"/>
      <c r="CCP20" s="49"/>
      <c r="CCQ20" s="49"/>
      <c r="CCR20" s="49"/>
      <c r="CCS20" s="49"/>
      <c r="CCT20" s="49"/>
      <c r="CCU20" s="49"/>
      <c r="CCV20" s="49"/>
      <c r="CCW20" s="49"/>
      <c r="CCX20" s="49"/>
      <c r="CCY20" s="47"/>
      <c r="CCZ20" s="48"/>
      <c r="CDA20" s="49"/>
      <c r="CDB20" s="49"/>
      <c r="CDC20" s="49"/>
      <c r="CDD20" s="49"/>
      <c r="CDE20" s="49"/>
      <c r="CDF20" s="49"/>
      <c r="CDG20" s="49"/>
      <c r="CDH20" s="49"/>
      <c r="CDI20" s="49"/>
      <c r="CDJ20" s="49"/>
      <c r="CDK20" s="49"/>
      <c r="CDL20" s="49"/>
      <c r="CDM20" s="49"/>
      <c r="CDN20" s="49"/>
      <c r="CDO20" s="49"/>
      <c r="CDP20" s="49"/>
      <c r="CDQ20" s="49"/>
      <c r="CDR20" s="49"/>
      <c r="CDS20" s="49"/>
      <c r="CDT20" s="49"/>
      <c r="CDU20" s="49"/>
      <c r="CDV20" s="49"/>
      <c r="CDW20" s="49"/>
      <c r="CDX20" s="49"/>
      <c r="CDY20" s="49"/>
      <c r="CDZ20" s="49"/>
      <c r="CEA20" s="49"/>
      <c r="CEB20" s="49"/>
      <c r="CEC20" s="47"/>
      <c r="CED20" s="48"/>
      <c r="CEE20" s="49"/>
      <c r="CEF20" s="49"/>
      <c r="CEG20" s="49"/>
      <c r="CEH20" s="49"/>
      <c r="CEI20" s="49"/>
      <c r="CEJ20" s="49"/>
      <c r="CEK20" s="49"/>
      <c r="CEL20" s="49"/>
      <c r="CEM20" s="49"/>
      <c r="CEN20" s="49"/>
      <c r="CEO20" s="49"/>
      <c r="CEP20" s="49"/>
      <c r="CEQ20" s="49"/>
      <c r="CER20" s="49"/>
      <c r="CES20" s="49"/>
      <c r="CET20" s="49"/>
      <c r="CEU20" s="49"/>
      <c r="CEV20" s="49"/>
      <c r="CEW20" s="49"/>
      <c r="CEX20" s="49"/>
      <c r="CEY20" s="49"/>
      <c r="CEZ20" s="49"/>
      <c r="CFA20" s="49"/>
      <c r="CFB20" s="49"/>
      <c r="CFC20" s="49"/>
      <c r="CFD20" s="49"/>
      <c r="CFE20" s="49"/>
      <c r="CFF20" s="49"/>
      <c r="CFG20" s="47"/>
      <c r="CFH20" s="48"/>
      <c r="CFI20" s="49"/>
      <c r="CFJ20" s="49"/>
      <c r="CFK20" s="49"/>
      <c r="CFL20" s="49"/>
      <c r="CFM20" s="49"/>
      <c r="CFN20" s="49"/>
      <c r="CFO20" s="49"/>
      <c r="CFP20" s="49"/>
      <c r="CFQ20" s="49"/>
      <c r="CFR20" s="49"/>
      <c r="CFS20" s="49"/>
      <c r="CFT20" s="49"/>
      <c r="CFU20" s="49"/>
      <c r="CFV20" s="49"/>
      <c r="CFW20" s="49"/>
      <c r="CFX20" s="49"/>
      <c r="CFY20" s="49"/>
      <c r="CFZ20" s="49"/>
      <c r="CGA20" s="49"/>
      <c r="CGB20" s="49"/>
      <c r="CGC20" s="49"/>
      <c r="CGD20" s="49"/>
      <c r="CGE20" s="49"/>
      <c r="CGF20" s="49"/>
      <c r="CGG20" s="49"/>
      <c r="CGH20" s="49"/>
      <c r="CGI20" s="49"/>
      <c r="CGJ20" s="49"/>
      <c r="CGK20" s="47"/>
      <c r="CGL20" s="48"/>
      <c r="CGM20" s="49"/>
      <c r="CGN20" s="49"/>
      <c r="CGO20" s="49"/>
      <c r="CGP20" s="49"/>
      <c r="CGQ20" s="49"/>
      <c r="CGR20" s="49"/>
      <c r="CGS20" s="49"/>
      <c r="CGT20" s="49"/>
      <c r="CGU20" s="49"/>
      <c r="CGV20" s="49"/>
      <c r="CGW20" s="49"/>
      <c r="CGX20" s="49"/>
      <c r="CGY20" s="49"/>
      <c r="CGZ20" s="49"/>
      <c r="CHA20" s="49"/>
      <c r="CHB20" s="49"/>
      <c r="CHC20" s="49"/>
      <c r="CHD20" s="49"/>
      <c r="CHE20" s="49"/>
      <c r="CHF20" s="49"/>
      <c r="CHG20" s="49"/>
      <c r="CHH20" s="49"/>
      <c r="CHI20" s="49"/>
      <c r="CHJ20" s="49"/>
      <c r="CHK20" s="49"/>
      <c r="CHL20" s="49"/>
      <c r="CHM20" s="49"/>
      <c r="CHN20" s="49"/>
      <c r="CHO20" s="47"/>
      <c r="CHP20" s="48"/>
      <c r="CHQ20" s="49"/>
      <c r="CHR20" s="49"/>
      <c r="CHS20" s="49"/>
      <c r="CHT20" s="49"/>
      <c r="CHU20" s="49"/>
      <c r="CHV20" s="49"/>
      <c r="CHW20" s="49"/>
      <c r="CHX20" s="49"/>
      <c r="CHY20" s="49"/>
      <c r="CHZ20" s="49"/>
      <c r="CIA20" s="49"/>
      <c r="CIB20" s="49"/>
      <c r="CIC20" s="49"/>
      <c r="CID20" s="49"/>
      <c r="CIE20" s="49"/>
      <c r="CIF20" s="49"/>
      <c r="CIG20" s="49"/>
      <c r="CIH20" s="49"/>
      <c r="CII20" s="49"/>
      <c r="CIJ20" s="49"/>
      <c r="CIK20" s="49"/>
      <c r="CIL20" s="49"/>
      <c r="CIM20" s="49"/>
      <c r="CIN20" s="49"/>
      <c r="CIO20" s="49"/>
      <c r="CIP20" s="49"/>
      <c r="CIQ20" s="49"/>
      <c r="CIR20" s="49"/>
      <c r="CIS20" s="47"/>
      <c r="CIT20" s="48"/>
      <c r="CIU20" s="49"/>
      <c r="CIV20" s="49"/>
      <c r="CIW20" s="49"/>
      <c r="CIX20" s="49"/>
      <c r="CIY20" s="49"/>
      <c r="CIZ20" s="49"/>
      <c r="CJA20" s="49"/>
      <c r="CJB20" s="49"/>
      <c r="CJC20" s="49"/>
      <c r="CJD20" s="49"/>
      <c r="CJE20" s="49"/>
      <c r="CJF20" s="49"/>
      <c r="CJG20" s="49"/>
      <c r="CJH20" s="49"/>
      <c r="CJI20" s="49"/>
      <c r="CJJ20" s="49"/>
      <c r="CJK20" s="49"/>
      <c r="CJL20" s="49"/>
      <c r="CJM20" s="49"/>
      <c r="CJN20" s="49"/>
      <c r="CJO20" s="49"/>
      <c r="CJP20" s="49"/>
      <c r="CJQ20" s="49"/>
      <c r="CJR20" s="49"/>
      <c r="CJS20" s="49"/>
      <c r="CJT20" s="49"/>
      <c r="CJU20" s="49"/>
      <c r="CJV20" s="49"/>
      <c r="CJW20" s="47"/>
      <c r="CJX20" s="48"/>
      <c r="CJY20" s="49"/>
      <c r="CJZ20" s="49"/>
      <c r="CKA20" s="49"/>
      <c r="CKB20" s="49"/>
      <c r="CKC20" s="49"/>
      <c r="CKD20" s="49"/>
      <c r="CKE20" s="49"/>
      <c r="CKF20" s="49"/>
      <c r="CKG20" s="49"/>
      <c r="CKH20" s="49"/>
      <c r="CKI20" s="49"/>
      <c r="CKJ20" s="49"/>
      <c r="CKK20" s="49"/>
      <c r="CKL20" s="49"/>
      <c r="CKM20" s="49"/>
      <c r="CKN20" s="49"/>
      <c r="CKO20" s="49"/>
      <c r="CKP20" s="49"/>
      <c r="CKQ20" s="49"/>
      <c r="CKR20" s="49"/>
      <c r="CKS20" s="49"/>
      <c r="CKT20" s="49"/>
      <c r="CKU20" s="49"/>
      <c r="CKV20" s="49"/>
      <c r="CKW20" s="49"/>
      <c r="CKX20" s="49"/>
      <c r="CKY20" s="49"/>
      <c r="CKZ20" s="49"/>
      <c r="CLA20" s="47"/>
      <c r="CLB20" s="48"/>
      <c r="CLC20" s="49"/>
      <c r="CLD20" s="49"/>
      <c r="CLE20" s="49"/>
      <c r="CLF20" s="49"/>
      <c r="CLG20" s="49"/>
      <c r="CLH20" s="49"/>
      <c r="CLI20" s="49"/>
      <c r="CLJ20" s="49"/>
      <c r="CLK20" s="49"/>
      <c r="CLL20" s="49"/>
      <c r="CLM20" s="49"/>
      <c r="CLN20" s="49"/>
      <c r="CLO20" s="49"/>
      <c r="CLP20" s="49"/>
      <c r="CLQ20" s="49"/>
      <c r="CLR20" s="49"/>
      <c r="CLS20" s="49"/>
      <c r="CLT20" s="49"/>
      <c r="CLU20" s="49"/>
      <c r="CLV20" s="49"/>
      <c r="CLW20" s="49"/>
      <c r="CLX20" s="49"/>
      <c r="CLY20" s="49"/>
      <c r="CLZ20" s="49"/>
      <c r="CMA20" s="49"/>
      <c r="CMB20" s="49"/>
      <c r="CMC20" s="49"/>
      <c r="CMD20" s="49"/>
      <c r="CME20" s="47"/>
      <c r="CMF20" s="48"/>
      <c r="CMG20" s="49"/>
      <c r="CMH20" s="49"/>
      <c r="CMI20" s="49"/>
      <c r="CMJ20" s="49"/>
      <c r="CMK20" s="49"/>
      <c r="CML20" s="49"/>
      <c r="CMM20" s="49"/>
      <c r="CMN20" s="49"/>
      <c r="CMO20" s="49"/>
      <c r="CMP20" s="49"/>
      <c r="CMQ20" s="49"/>
      <c r="CMR20" s="49"/>
      <c r="CMS20" s="49"/>
      <c r="CMT20" s="49"/>
      <c r="CMU20" s="49"/>
      <c r="CMV20" s="49"/>
      <c r="CMW20" s="49"/>
      <c r="CMX20" s="49"/>
      <c r="CMY20" s="49"/>
      <c r="CMZ20" s="49"/>
      <c r="CNA20" s="49"/>
      <c r="CNB20" s="49"/>
      <c r="CNC20" s="49"/>
      <c r="CND20" s="49"/>
      <c r="CNE20" s="49"/>
      <c r="CNF20" s="49"/>
      <c r="CNG20" s="49"/>
      <c r="CNH20" s="49"/>
      <c r="CNI20" s="47"/>
      <c r="CNJ20" s="48"/>
      <c r="CNK20" s="49"/>
      <c r="CNL20" s="49"/>
      <c r="CNM20" s="49"/>
      <c r="CNN20" s="49"/>
      <c r="CNO20" s="49"/>
      <c r="CNP20" s="49"/>
      <c r="CNQ20" s="49"/>
      <c r="CNR20" s="49"/>
      <c r="CNS20" s="49"/>
      <c r="CNT20" s="49"/>
      <c r="CNU20" s="49"/>
      <c r="CNV20" s="49"/>
      <c r="CNW20" s="49"/>
      <c r="CNX20" s="49"/>
      <c r="CNY20" s="49"/>
      <c r="CNZ20" s="49"/>
      <c r="COA20" s="49"/>
      <c r="COB20" s="49"/>
      <c r="COC20" s="49"/>
      <c r="COD20" s="49"/>
      <c r="COE20" s="49"/>
      <c r="COF20" s="49"/>
      <c r="COG20" s="49"/>
      <c r="COH20" s="49"/>
      <c r="COI20" s="49"/>
      <c r="COJ20" s="49"/>
      <c r="COK20" s="49"/>
      <c r="COL20" s="49"/>
      <c r="COM20" s="47"/>
      <c r="CON20" s="48"/>
      <c r="COO20" s="49"/>
      <c r="COP20" s="49"/>
      <c r="COQ20" s="49"/>
      <c r="COR20" s="49"/>
      <c r="COS20" s="49"/>
      <c r="COT20" s="49"/>
      <c r="COU20" s="49"/>
      <c r="COV20" s="49"/>
      <c r="COW20" s="49"/>
      <c r="COX20" s="49"/>
      <c r="COY20" s="49"/>
      <c r="COZ20" s="49"/>
      <c r="CPA20" s="49"/>
      <c r="CPB20" s="49"/>
      <c r="CPC20" s="49"/>
      <c r="CPD20" s="49"/>
      <c r="CPE20" s="49"/>
      <c r="CPF20" s="49"/>
      <c r="CPG20" s="49"/>
      <c r="CPH20" s="49"/>
      <c r="CPI20" s="49"/>
      <c r="CPJ20" s="49"/>
      <c r="CPK20" s="49"/>
      <c r="CPL20" s="49"/>
      <c r="CPM20" s="49"/>
      <c r="CPN20" s="49"/>
      <c r="CPO20" s="49"/>
      <c r="CPP20" s="49"/>
      <c r="CPQ20" s="47"/>
      <c r="CPR20" s="48"/>
      <c r="CPS20" s="49"/>
      <c r="CPT20" s="49"/>
      <c r="CPU20" s="49"/>
      <c r="CPV20" s="49"/>
      <c r="CPW20" s="49"/>
      <c r="CPX20" s="49"/>
      <c r="CPY20" s="49"/>
      <c r="CPZ20" s="49"/>
      <c r="CQA20" s="49"/>
      <c r="CQB20" s="49"/>
      <c r="CQC20" s="49"/>
      <c r="CQD20" s="49"/>
      <c r="CQE20" s="49"/>
      <c r="CQF20" s="49"/>
      <c r="CQG20" s="49"/>
      <c r="CQH20" s="49"/>
      <c r="CQI20" s="49"/>
      <c r="CQJ20" s="49"/>
      <c r="CQK20" s="49"/>
      <c r="CQL20" s="49"/>
      <c r="CQM20" s="49"/>
      <c r="CQN20" s="49"/>
      <c r="CQO20" s="49"/>
      <c r="CQP20" s="49"/>
      <c r="CQQ20" s="49"/>
      <c r="CQR20" s="49"/>
      <c r="CQS20" s="49"/>
      <c r="CQT20" s="49"/>
      <c r="CQU20" s="47"/>
      <c r="CQV20" s="48"/>
      <c r="CQW20" s="49"/>
      <c r="CQX20" s="49"/>
      <c r="CQY20" s="49"/>
      <c r="CQZ20" s="49"/>
      <c r="CRA20" s="49"/>
      <c r="CRB20" s="49"/>
      <c r="CRC20" s="49"/>
      <c r="CRD20" s="49"/>
      <c r="CRE20" s="49"/>
      <c r="CRF20" s="49"/>
      <c r="CRG20" s="49"/>
      <c r="CRH20" s="49"/>
      <c r="CRI20" s="49"/>
      <c r="CRJ20" s="49"/>
      <c r="CRK20" s="49"/>
      <c r="CRL20" s="49"/>
      <c r="CRM20" s="49"/>
      <c r="CRN20" s="49"/>
      <c r="CRO20" s="49"/>
      <c r="CRP20" s="49"/>
      <c r="CRQ20" s="49"/>
      <c r="CRR20" s="49"/>
      <c r="CRS20" s="49"/>
      <c r="CRT20" s="49"/>
      <c r="CRU20" s="49"/>
      <c r="CRV20" s="49"/>
      <c r="CRW20" s="49"/>
      <c r="CRX20" s="49"/>
      <c r="CRY20" s="47"/>
      <c r="CRZ20" s="48"/>
      <c r="CSA20" s="49"/>
      <c r="CSB20" s="49"/>
      <c r="CSC20" s="49"/>
      <c r="CSD20" s="49"/>
      <c r="CSE20" s="49"/>
      <c r="CSF20" s="49"/>
      <c r="CSG20" s="49"/>
      <c r="CSH20" s="49"/>
      <c r="CSI20" s="49"/>
      <c r="CSJ20" s="49"/>
      <c r="CSK20" s="49"/>
      <c r="CSL20" s="49"/>
      <c r="CSM20" s="49"/>
      <c r="CSN20" s="49"/>
      <c r="CSO20" s="49"/>
      <c r="CSP20" s="49"/>
      <c r="CSQ20" s="49"/>
      <c r="CSR20" s="49"/>
      <c r="CSS20" s="49"/>
      <c r="CST20" s="49"/>
      <c r="CSU20" s="49"/>
      <c r="CSV20" s="49"/>
      <c r="CSW20" s="49"/>
      <c r="CSX20" s="49"/>
      <c r="CSY20" s="49"/>
      <c r="CSZ20" s="49"/>
      <c r="CTA20" s="49"/>
      <c r="CTB20" s="49"/>
      <c r="CTC20" s="47"/>
      <c r="CTD20" s="48"/>
      <c r="CTE20" s="49"/>
      <c r="CTF20" s="49"/>
      <c r="CTG20" s="49"/>
      <c r="CTH20" s="49"/>
      <c r="CTI20" s="49"/>
      <c r="CTJ20" s="49"/>
      <c r="CTK20" s="49"/>
      <c r="CTL20" s="49"/>
      <c r="CTM20" s="49"/>
      <c r="CTN20" s="49"/>
      <c r="CTO20" s="49"/>
      <c r="CTP20" s="49"/>
      <c r="CTQ20" s="49"/>
      <c r="CTR20" s="49"/>
      <c r="CTS20" s="49"/>
      <c r="CTT20" s="49"/>
      <c r="CTU20" s="49"/>
      <c r="CTV20" s="49"/>
      <c r="CTW20" s="49"/>
      <c r="CTX20" s="49"/>
      <c r="CTY20" s="49"/>
      <c r="CTZ20" s="49"/>
      <c r="CUA20" s="49"/>
      <c r="CUB20" s="49"/>
      <c r="CUC20" s="49"/>
      <c r="CUD20" s="49"/>
      <c r="CUE20" s="49"/>
      <c r="CUF20" s="49"/>
      <c r="CUG20" s="47"/>
      <c r="CUH20" s="48"/>
      <c r="CUI20" s="49"/>
      <c r="CUJ20" s="49"/>
      <c r="CUK20" s="49"/>
      <c r="CUL20" s="49"/>
      <c r="CUM20" s="49"/>
      <c r="CUN20" s="49"/>
      <c r="CUO20" s="49"/>
      <c r="CUP20" s="49"/>
      <c r="CUQ20" s="49"/>
      <c r="CUR20" s="49"/>
      <c r="CUS20" s="49"/>
      <c r="CUT20" s="49"/>
      <c r="CUU20" s="49"/>
      <c r="CUV20" s="49"/>
      <c r="CUW20" s="49"/>
      <c r="CUX20" s="49"/>
      <c r="CUY20" s="49"/>
      <c r="CUZ20" s="49"/>
      <c r="CVA20" s="49"/>
      <c r="CVB20" s="49"/>
      <c r="CVC20" s="49"/>
      <c r="CVD20" s="49"/>
      <c r="CVE20" s="49"/>
      <c r="CVF20" s="49"/>
      <c r="CVG20" s="49"/>
      <c r="CVH20" s="49"/>
      <c r="CVI20" s="49"/>
      <c r="CVJ20" s="49"/>
      <c r="CVK20" s="47"/>
      <c r="CVL20" s="48"/>
      <c r="CVM20" s="49"/>
      <c r="CVN20" s="49"/>
      <c r="CVO20" s="49"/>
      <c r="CVP20" s="49"/>
      <c r="CVQ20" s="49"/>
      <c r="CVR20" s="49"/>
      <c r="CVS20" s="49"/>
      <c r="CVT20" s="49"/>
      <c r="CVU20" s="49"/>
      <c r="CVV20" s="49"/>
      <c r="CVW20" s="49"/>
      <c r="CVX20" s="49"/>
      <c r="CVY20" s="49"/>
      <c r="CVZ20" s="49"/>
      <c r="CWA20" s="49"/>
      <c r="CWB20" s="49"/>
      <c r="CWC20" s="49"/>
      <c r="CWD20" s="49"/>
      <c r="CWE20" s="49"/>
      <c r="CWF20" s="49"/>
      <c r="CWG20" s="49"/>
      <c r="CWH20" s="49"/>
      <c r="CWI20" s="49"/>
      <c r="CWJ20" s="49"/>
      <c r="CWK20" s="49"/>
      <c r="CWL20" s="49"/>
      <c r="CWM20" s="49"/>
      <c r="CWN20" s="49"/>
      <c r="CWO20" s="47"/>
      <c r="CWP20" s="48"/>
      <c r="CWQ20" s="49"/>
      <c r="CWR20" s="49"/>
      <c r="CWS20" s="49"/>
      <c r="CWT20" s="49"/>
      <c r="CWU20" s="49"/>
      <c r="CWV20" s="49"/>
      <c r="CWW20" s="49"/>
      <c r="CWX20" s="49"/>
      <c r="CWY20" s="49"/>
      <c r="CWZ20" s="49"/>
      <c r="CXA20" s="49"/>
      <c r="CXB20" s="49"/>
      <c r="CXC20" s="49"/>
      <c r="CXD20" s="49"/>
      <c r="CXE20" s="49"/>
      <c r="CXF20" s="49"/>
      <c r="CXG20" s="49"/>
      <c r="CXH20" s="49"/>
      <c r="CXI20" s="49"/>
      <c r="CXJ20" s="49"/>
      <c r="CXK20" s="49"/>
      <c r="CXL20" s="49"/>
      <c r="CXM20" s="49"/>
      <c r="CXN20" s="49"/>
      <c r="CXO20" s="49"/>
      <c r="CXP20" s="49"/>
      <c r="CXQ20" s="49"/>
      <c r="CXR20" s="49"/>
      <c r="CXS20" s="47"/>
      <c r="CXT20" s="48"/>
      <c r="CXU20" s="49"/>
      <c r="CXV20" s="49"/>
      <c r="CXW20" s="49"/>
      <c r="CXX20" s="49"/>
      <c r="CXY20" s="49"/>
      <c r="CXZ20" s="49"/>
      <c r="CYA20" s="49"/>
      <c r="CYB20" s="49"/>
      <c r="CYC20" s="49"/>
      <c r="CYD20" s="49"/>
      <c r="CYE20" s="49"/>
      <c r="CYF20" s="49"/>
      <c r="CYG20" s="49"/>
      <c r="CYH20" s="49"/>
      <c r="CYI20" s="49"/>
      <c r="CYJ20" s="49"/>
      <c r="CYK20" s="49"/>
      <c r="CYL20" s="49"/>
      <c r="CYM20" s="49"/>
      <c r="CYN20" s="49"/>
      <c r="CYO20" s="49"/>
      <c r="CYP20" s="49"/>
      <c r="CYQ20" s="49"/>
      <c r="CYR20" s="49"/>
      <c r="CYS20" s="49"/>
      <c r="CYT20" s="49"/>
      <c r="CYU20" s="49"/>
      <c r="CYV20" s="49"/>
      <c r="CYW20" s="47"/>
      <c r="CYX20" s="48"/>
      <c r="CYY20" s="49"/>
      <c r="CYZ20" s="49"/>
      <c r="CZA20" s="49"/>
      <c r="CZB20" s="49"/>
      <c r="CZC20" s="49"/>
      <c r="CZD20" s="49"/>
      <c r="CZE20" s="49"/>
      <c r="CZF20" s="49"/>
      <c r="CZG20" s="49"/>
      <c r="CZH20" s="49"/>
      <c r="CZI20" s="49"/>
      <c r="CZJ20" s="49"/>
      <c r="CZK20" s="49"/>
      <c r="CZL20" s="49"/>
      <c r="CZM20" s="49"/>
      <c r="CZN20" s="49"/>
      <c r="CZO20" s="49"/>
      <c r="CZP20" s="49"/>
      <c r="CZQ20" s="49"/>
      <c r="CZR20" s="49"/>
      <c r="CZS20" s="49"/>
      <c r="CZT20" s="49"/>
      <c r="CZU20" s="49"/>
      <c r="CZV20" s="49"/>
      <c r="CZW20" s="49"/>
      <c r="CZX20" s="49"/>
      <c r="CZY20" s="49"/>
      <c r="CZZ20" s="49"/>
      <c r="DAA20" s="47"/>
      <c r="DAB20" s="48"/>
      <c r="DAC20" s="49"/>
      <c r="DAD20" s="49"/>
      <c r="DAE20" s="49"/>
      <c r="DAF20" s="49"/>
      <c r="DAG20" s="49"/>
      <c r="DAH20" s="49"/>
      <c r="DAI20" s="49"/>
      <c r="DAJ20" s="49"/>
      <c r="DAK20" s="49"/>
      <c r="DAL20" s="49"/>
      <c r="DAM20" s="49"/>
      <c r="DAN20" s="49"/>
      <c r="DAO20" s="49"/>
      <c r="DAP20" s="49"/>
      <c r="DAQ20" s="49"/>
      <c r="DAR20" s="49"/>
      <c r="DAS20" s="49"/>
      <c r="DAT20" s="49"/>
      <c r="DAU20" s="49"/>
      <c r="DAV20" s="49"/>
      <c r="DAW20" s="49"/>
      <c r="DAX20" s="49"/>
      <c r="DAY20" s="49"/>
      <c r="DAZ20" s="49"/>
      <c r="DBA20" s="49"/>
      <c r="DBB20" s="49"/>
      <c r="DBC20" s="49"/>
      <c r="DBD20" s="49"/>
      <c r="DBE20" s="47"/>
      <c r="DBF20" s="48"/>
      <c r="DBG20" s="49"/>
      <c r="DBH20" s="49"/>
      <c r="DBI20" s="49"/>
      <c r="DBJ20" s="49"/>
      <c r="DBK20" s="49"/>
      <c r="DBL20" s="49"/>
      <c r="DBM20" s="49"/>
      <c r="DBN20" s="49"/>
      <c r="DBO20" s="49"/>
      <c r="DBP20" s="49"/>
      <c r="DBQ20" s="49"/>
      <c r="DBR20" s="49"/>
      <c r="DBS20" s="49"/>
      <c r="DBT20" s="49"/>
      <c r="DBU20" s="49"/>
      <c r="DBV20" s="49"/>
      <c r="DBW20" s="49"/>
      <c r="DBX20" s="49"/>
      <c r="DBY20" s="49"/>
      <c r="DBZ20" s="49"/>
      <c r="DCA20" s="49"/>
      <c r="DCB20" s="49"/>
      <c r="DCC20" s="49"/>
      <c r="DCD20" s="49"/>
      <c r="DCE20" s="49"/>
      <c r="DCF20" s="49"/>
      <c r="DCG20" s="49"/>
      <c r="DCH20" s="49"/>
      <c r="DCI20" s="47"/>
      <c r="DCJ20" s="48"/>
      <c r="DCK20" s="49"/>
      <c r="DCL20" s="49"/>
      <c r="DCM20" s="49"/>
      <c r="DCN20" s="49"/>
      <c r="DCO20" s="49"/>
      <c r="DCP20" s="49"/>
      <c r="DCQ20" s="49"/>
      <c r="DCR20" s="49"/>
      <c r="DCS20" s="49"/>
      <c r="DCT20" s="49"/>
      <c r="DCU20" s="49"/>
      <c r="DCV20" s="49"/>
      <c r="DCW20" s="49"/>
      <c r="DCX20" s="49"/>
      <c r="DCY20" s="49"/>
      <c r="DCZ20" s="49"/>
      <c r="DDA20" s="49"/>
      <c r="DDB20" s="49"/>
      <c r="DDC20" s="49"/>
      <c r="DDD20" s="49"/>
      <c r="DDE20" s="49"/>
      <c r="DDF20" s="49"/>
      <c r="DDG20" s="49"/>
      <c r="DDH20" s="49"/>
      <c r="DDI20" s="49"/>
      <c r="DDJ20" s="49"/>
      <c r="DDK20" s="49"/>
      <c r="DDL20" s="49"/>
      <c r="DDM20" s="47"/>
      <c r="DDN20" s="48"/>
      <c r="DDO20" s="49"/>
      <c r="DDP20" s="49"/>
      <c r="DDQ20" s="49"/>
      <c r="DDR20" s="49"/>
      <c r="DDS20" s="49"/>
      <c r="DDT20" s="49"/>
      <c r="DDU20" s="49"/>
      <c r="DDV20" s="49"/>
      <c r="DDW20" s="49"/>
      <c r="DDX20" s="49"/>
      <c r="DDY20" s="49"/>
      <c r="DDZ20" s="49"/>
      <c r="DEA20" s="49"/>
      <c r="DEB20" s="49"/>
      <c r="DEC20" s="49"/>
      <c r="DED20" s="49"/>
      <c r="DEE20" s="49"/>
      <c r="DEF20" s="49"/>
      <c r="DEG20" s="49"/>
      <c r="DEH20" s="49"/>
      <c r="DEI20" s="49"/>
      <c r="DEJ20" s="49"/>
      <c r="DEK20" s="49"/>
      <c r="DEL20" s="49"/>
      <c r="DEM20" s="49"/>
      <c r="DEN20" s="49"/>
      <c r="DEO20" s="49"/>
      <c r="DEP20" s="49"/>
      <c r="DEQ20" s="47"/>
      <c r="DER20" s="48"/>
      <c r="DES20" s="49"/>
      <c r="DET20" s="49"/>
      <c r="DEU20" s="49"/>
      <c r="DEV20" s="49"/>
      <c r="DEW20" s="49"/>
      <c r="DEX20" s="49"/>
      <c r="DEY20" s="49"/>
      <c r="DEZ20" s="49"/>
      <c r="DFA20" s="49"/>
      <c r="DFB20" s="49"/>
      <c r="DFC20" s="49"/>
      <c r="DFD20" s="49"/>
      <c r="DFE20" s="49"/>
      <c r="DFF20" s="49"/>
      <c r="DFG20" s="49"/>
      <c r="DFH20" s="49"/>
      <c r="DFI20" s="49"/>
      <c r="DFJ20" s="49"/>
      <c r="DFK20" s="49"/>
      <c r="DFL20" s="49"/>
      <c r="DFM20" s="49"/>
      <c r="DFN20" s="49"/>
      <c r="DFO20" s="49"/>
      <c r="DFP20" s="49"/>
      <c r="DFQ20" s="49"/>
      <c r="DFR20" s="49"/>
      <c r="DFS20" s="49"/>
      <c r="DFT20" s="49"/>
      <c r="DFU20" s="47"/>
      <c r="DFV20" s="48"/>
      <c r="DFW20" s="49"/>
      <c r="DFX20" s="49"/>
      <c r="DFY20" s="49"/>
      <c r="DFZ20" s="49"/>
      <c r="DGA20" s="49"/>
      <c r="DGB20" s="49"/>
      <c r="DGC20" s="49"/>
      <c r="DGD20" s="49"/>
      <c r="DGE20" s="49"/>
      <c r="DGF20" s="49"/>
      <c r="DGG20" s="49"/>
      <c r="DGH20" s="49"/>
      <c r="DGI20" s="49"/>
      <c r="DGJ20" s="49"/>
      <c r="DGK20" s="49"/>
      <c r="DGL20" s="49"/>
      <c r="DGM20" s="49"/>
      <c r="DGN20" s="49"/>
      <c r="DGO20" s="49"/>
      <c r="DGP20" s="49"/>
      <c r="DGQ20" s="49"/>
      <c r="DGR20" s="49"/>
      <c r="DGS20" s="49"/>
      <c r="DGT20" s="49"/>
      <c r="DGU20" s="49"/>
      <c r="DGV20" s="49"/>
      <c r="DGW20" s="49"/>
      <c r="DGX20" s="49"/>
      <c r="DGY20" s="47"/>
      <c r="DGZ20" s="48"/>
      <c r="DHA20" s="49"/>
      <c r="DHB20" s="49"/>
      <c r="DHC20" s="49"/>
      <c r="DHD20" s="49"/>
      <c r="DHE20" s="49"/>
      <c r="DHF20" s="49"/>
      <c r="DHG20" s="49"/>
      <c r="DHH20" s="49"/>
      <c r="DHI20" s="49"/>
      <c r="DHJ20" s="49"/>
      <c r="DHK20" s="49"/>
      <c r="DHL20" s="49"/>
      <c r="DHM20" s="49"/>
      <c r="DHN20" s="49"/>
      <c r="DHO20" s="49"/>
      <c r="DHP20" s="49"/>
      <c r="DHQ20" s="49"/>
      <c r="DHR20" s="49"/>
      <c r="DHS20" s="49"/>
      <c r="DHT20" s="49"/>
      <c r="DHU20" s="49"/>
      <c r="DHV20" s="49"/>
      <c r="DHW20" s="49"/>
      <c r="DHX20" s="49"/>
      <c r="DHY20" s="49"/>
      <c r="DHZ20" s="49"/>
      <c r="DIA20" s="49"/>
      <c r="DIB20" s="49"/>
      <c r="DIC20" s="47"/>
      <c r="DID20" s="48"/>
      <c r="DIE20" s="49"/>
      <c r="DIF20" s="49"/>
      <c r="DIG20" s="49"/>
      <c r="DIH20" s="49"/>
      <c r="DII20" s="49"/>
      <c r="DIJ20" s="49"/>
      <c r="DIK20" s="49"/>
      <c r="DIL20" s="49"/>
      <c r="DIM20" s="49"/>
      <c r="DIN20" s="49"/>
      <c r="DIO20" s="49"/>
      <c r="DIP20" s="49"/>
      <c r="DIQ20" s="49"/>
      <c r="DIR20" s="49"/>
      <c r="DIS20" s="49"/>
      <c r="DIT20" s="49"/>
      <c r="DIU20" s="49"/>
      <c r="DIV20" s="49"/>
      <c r="DIW20" s="49"/>
      <c r="DIX20" s="49"/>
      <c r="DIY20" s="49"/>
      <c r="DIZ20" s="49"/>
      <c r="DJA20" s="49"/>
      <c r="DJB20" s="49"/>
      <c r="DJC20" s="49"/>
      <c r="DJD20" s="49"/>
      <c r="DJE20" s="49"/>
      <c r="DJF20" s="49"/>
      <c r="DJG20" s="47"/>
      <c r="DJH20" s="48"/>
      <c r="DJI20" s="49"/>
      <c r="DJJ20" s="49"/>
      <c r="DJK20" s="49"/>
      <c r="DJL20" s="49"/>
      <c r="DJM20" s="49"/>
      <c r="DJN20" s="49"/>
      <c r="DJO20" s="49"/>
      <c r="DJP20" s="49"/>
      <c r="DJQ20" s="49"/>
      <c r="DJR20" s="49"/>
      <c r="DJS20" s="49"/>
      <c r="DJT20" s="49"/>
      <c r="DJU20" s="49"/>
      <c r="DJV20" s="49"/>
      <c r="DJW20" s="49"/>
      <c r="DJX20" s="49"/>
      <c r="DJY20" s="49"/>
      <c r="DJZ20" s="49"/>
      <c r="DKA20" s="49"/>
      <c r="DKB20" s="49"/>
      <c r="DKC20" s="49"/>
      <c r="DKD20" s="49"/>
      <c r="DKE20" s="49"/>
      <c r="DKF20" s="49"/>
      <c r="DKG20" s="49"/>
      <c r="DKH20" s="49"/>
      <c r="DKI20" s="49"/>
      <c r="DKJ20" s="49"/>
      <c r="DKK20" s="47"/>
      <c r="DKL20" s="48"/>
      <c r="DKM20" s="49"/>
      <c r="DKN20" s="49"/>
      <c r="DKO20" s="49"/>
      <c r="DKP20" s="49"/>
      <c r="DKQ20" s="49"/>
      <c r="DKR20" s="49"/>
      <c r="DKS20" s="49"/>
      <c r="DKT20" s="49"/>
      <c r="DKU20" s="49"/>
      <c r="DKV20" s="49"/>
      <c r="DKW20" s="49"/>
      <c r="DKX20" s="49"/>
      <c r="DKY20" s="49"/>
      <c r="DKZ20" s="49"/>
      <c r="DLA20" s="49"/>
      <c r="DLB20" s="49"/>
      <c r="DLC20" s="49"/>
      <c r="DLD20" s="49"/>
      <c r="DLE20" s="49"/>
      <c r="DLF20" s="49"/>
      <c r="DLG20" s="49"/>
      <c r="DLH20" s="49"/>
      <c r="DLI20" s="49"/>
      <c r="DLJ20" s="49"/>
      <c r="DLK20" s="49"/>
      <c r="DLL20" s="49"/>
      <c r="DLM20" s="49"/>
      <c r="DLN20" s="49"/>
      <c r="DLO20" s="47"/>
      <c r="DLP20" s="48"/>
      <c r="DLQ20" s="49"/>
      <c r="DLR20" s="49"/>
      <c r="DLS20" s="49"/>
      <c r="DLT20" s="49"/>
      <c r="DLU20" s="49"/>
      <c r="DLV20" s="49"/>
      <c r="DLW20" s="49"/>
      <c r="DLX20" s="49"/>
      <c r="DLY20" s="49"/>
      <c r="DLZ20" s="49"/>
      <c r="DMA20" s="49"/>
      <c r="DMB20" s="49"/>
      <c r="DMC20" s="49"/>
      <c r="DMD20" s="49"/>
      <c r="DME20" s="49"/>
      <c r="DMF20" s="49"/>
      <c r="DMG20" s="49"/>
      <c r="DMH20" s="49"/>
      <c r="DMI20" s="49"/>
      <c r="DMJ20" s="49"/>
      <c r="DMK20" s="49"/>
      <c r="DML20" s="49"/>
      <c r="DMM20" s="49"/>
      <c r="DMN20" s="49"/>
      <c r="DMO20" s="49"/>
      <c r="DMP20" s="49"/>
      <c r="DMQ20" s="49"/>
      <c r="DMR20" s="49"/>
      <c r="DMS20" s="47"/>
      <c r="DMT20" s="48"/>
      <c r="DMU20" s="49"/>
      <c r="DMV20" s="49"/>
      <c r="DMW20" s="49"/>
      <c r="DMX20" s="49"/>
      <c r="DMY20" s="49"/>
      <c r="DMZ20" s="49"/>
      <c r="DNA20" s="49"/>
      <c r="DNB20" s="49"/>
      <c r="DNC20" s="49"/>
      <c r="DND20" s="49"/>
      <c r="DNE20" s="49"/>
      <c r="DNF20" s="49"/>
      <c r="DNG20" s="49"/>
      <c r="DNH20" s="49"/>
      <c r="DNI20" s="49"/>
      <c r="DNJ20" s="49"/>
      <c r="DNK20" s="49"/>
      <c r="DNL20" s="49"/>
      <c r="DNM20" s="49"/>
      <c r="DNN20" s="49"/>
      <c r="DNO20" s="49"/>
      <c r="DNP20" s="49"/>
      <c r="DNQ20" s="49"/>
      <c r="DNR20" s="49"/>
      <c r="DNS20" s="49"/>
      <c r="DNT20" s="49"/>
      <c r="DNU20" s="49"/>
      <c r="DNV20" s="49"/>
      <c r="DNW20" s="47"/>
      <c r="DNX20" s="48"/>
      <c r="DNY20" s="49"/>
      <c r="DNZ20" s="49"/>
      <c r="DOA20" s="49"/>
      <c r="DOB20" s="49"/>
      <c r="DOC20" s="49"/>
      <c r="DOD20" s="49"/>
      <c r="DOE20" s="49"/>
      <c r="DOF20" s="49"/>
      <c r="DOG20" s="49"/>
      <c r="DOH20" s="49"/>
      <c r="DOI20" s="49"/>
      <c r="DOJ20" s="49"/>
      <c r="DOK20" s="49"/>
      <c r="DOL20" s="49"/>
      <c r="DOM20" s="49"/>
      <c r="DON20" s="49"/>
      <c r="DOO20" s="49"/>
      <c r="DOP20" s="49"/>
      <c r="DOQ20" s="49"/>
      <c r="DOR20" s="49"/>
      <c r="DOS20" s="49"/>
      <c r="DOT20" s="49"/>
      <c r="DOU20" s="49"/>
      <c r="DOV20" s="49"/>
      <c r="DOW20" s="49"/>
      <c r="DOX20" s="49"/>
      <c r="DOY20" s="49"/>
      <c r="DOZ20" s="49"/>
      <c r="DPA20" s="47"/>
      <c r="DPB20" s="48"/>
      <c r="DPC20" s="49"/>
      <c r="DPD20" s="49"/>
      <c r="DPE20" s="49"/>
      <c r="DPF20" s="49"/>
      <c r="DPG20" s="49"/>
      <c r="DPH20" s="49"/>
      <c r="DPI20" s="49"/>
      <c r="DPJ20" s="49"/>
      <c r="DPK20" s="49"/>
      <c r="DPL20" s="49"/>
      <c r="DPM20" s="49"/>
      <c r="DPN20" s="49"/>
      <c r="DPO20" s="49"/>
      <c r="DPP20" s="49"/>
      <c r="DPQ20" s="49"/>
      <c r="DPR20" s="49"/>
      <c r="DPS20" s="49"/>
      <c r="DPT20" s="49"/>
      <c r="DPU20" s="49"/>
      <c r="DPV20" s="49"/>
      <c r="DPW20" s="49"/>
      <c r="DPX20" s="49"/>
      <c r="DPY20" s="49"/>
      <c r="DPZ20" s="49"/>
      <c r="DQA20" s="49"/>
      <c r="DQB20" s="49"/>
      <c r="DQC20" s="49"/>
      <c r="DQD20" s="49"/>
      <c r="DQE20" s="47"/>
      <c r="DQF20" s="48"/>
      <c r="DQG20" s="49"/>
      <c r="DQH20" s="49"/>
      <c r="DQI20" s="49"/>
      <c r="DQJ20" s="49"/>
      <c r="DQK20" s="49"/>
      <c r="DQL20" s="49"/>
      <c r="DQM20" s="49"/>
      <c r="DQN20" s="49"/>
      <c r="DQO20" s="49"/>
      <c r="DQP20" s="49"/>
      <c r="DQQ20" s="49"/>
      <c r="DQR20" s="49"/>
      <c r="DQS20" s="49"/>
      <c r="DQT20" s="49"/>
      <c r="DQU20" s="49"/>
      <c r="DQV20" s="49"/>
      <c r="DQW20" s="49"/>
      <c r="DQX20" s="49"/>
      <c r="DQY20" s="49"/>
      <c r="DQZ20" s="49"/>
      <c r="DRA20" s="49"/>
      <c r="DRB20" s="49"/>
      <c r="DRC20" s="49"/>
      <c r="DRD20" s="49"/>
      <c r="DRE20" s="49"/>
      <c r="DRF20" s="49"/>
      <c r="DRG20" s="49"/>
      <c r="DRH20" s="49"/>
      <c r="DRI20" s="47"/>
      <c r="DRJ20" s="48"/>
      <c r="DRK20" s="49"/>
      <c r="DRL20" s="49"/>
      <c r="DRM20" s="49"/>
      <c r="DRN20" s="49"/>
      <c r="DRO20" s="49"/>
      <c r="DRP20" s="49"/>
      <c r="DRQ20" s="49"/>
      <c r="DRR20" s="49"/>
      <c r="DRS20" s="49"/>
      <c r="DRT20" s="49"/>
      <c r="DRU20" s="49"/>
      <c r="DRV20" s="49"/>
      <c r="DRW20" s="49"/>
      <c r="DRX20" s="49"/>
      <c r="DRY20" s="49"/>
      <c r="DRZ20" s="49"/>
      <c r="DSA20" s="49"/>
      <c r="DSB20" s="49"/>
      <c r="DSC20" s="49"/>
      <c r="DSD20" s="49"/>
      <c r="DSE20" s="49"/>
      <c r="DSF20" s="49"/>
      <c r="DSG20" s="49"/>
      <c r="DSH20" s="49"/>
      <c r="DSI20" s="49"/>
      <c r="DSJ20" s="49"/>
      <c r="DSK20" s="49"/>
      <c r="DSL20" s="49"/>
      <c r="DSM20" s="47"/>
      <c r="DSN20" s="48"/>
      <c r="DSO20" s="49"/>
      <c r="DSP20" s="49"/>
      <c r="DSQ20" s="49"/>
      <c r="DSR20" s="49"/>
      <c r="DSS20" s="49"/>
      <c r="DST20" s="49"/>
      <c r="DSU20" s="49"/>
      <c r="DSV20" s="49"/>
      <c r="DSW20" s="49"/>
      <c r="DSX20" s="49"/>
      <c r="DSY20" s="49"/>
      <c r="DSZ20" s="49"/>
      <c r="DTA20" s="49"/>
      <c r="DTB20" s="49"/>
      <c r="DTC20" s="49"/>
      <c r="DTD20" s="49"/>
      <c r="DTE20" s="49"/>
      <c r="DTF20" s="49"/>
      <c r="DTG20" s="49"/>
      <c r="DTH20" s="49"/>
      <c r="DTI20" s="49"/>
      <c r="DTJ20" s="49"/>
      <c r="DTK20" s="49"/>
      <c r="DTL20" s="49"/>
      <c r="DTM20" s="49"/>
      <c r="DTN20" s="49"/>
      <c r="DTO20" s="49"/>
      <c r="DTP20" s="49"/>
      <c r="DTQ20" s="47"/>
      <c r="DTR20" s="48"/>
      <c r="DTS20" s="49"/>
      <c r="DTT20" s="49"/>
      <c r="DTU20" s="49"/>
      <c r="DTV20" s="49"/>
      <c r="DTW20" s="49"/>
      <c r="DTX20" s="49"/>
      <c r="DTY20" s="49"/>
      <c r="DTZ20" s="49"/>
      <c r="DUA20" s="49"/>
      <c r="DUB20" s="49"/>
      <c r="DUC20" s="49"/>
      <c r="DUD20" s="49"/>
      <c r="DUE20" s="49"/>
      <c r="DUF20" s="49"/>
      <c r="DUG20" s="49"/>
      <c r="DUH20" s="49"/>
      <c r="DUI20" s="49"/>
      <c r="DUJ20" s="49"/>
      <c r="DUK20" s="49"/>
      <c r="DUL20" s="49"/>
      <c r="DUM20" s="49"/>
      <c r="DUN20" s="49"/>
      <c r="DUO20" s="49"/>
      <c r="DUP20" s="49"/>
      <c r="DUQ20" s="49"/>
      <c r="DUR20" s="49"/>
      <c r="DUS20" s="49"/>
      <c r="DUT20" s="49"/>
      <c r="DUU20" s="47"/>
      <c r="DUV20" s="48"/>
      <c r="DUW20" s="49"/>
      <c r="DUX20" s="49"/>
      <c r="DUY20" s="49"/>
      <c r="DUZ20" s="49"/>
      <c r="DVA20" s="49"/>
      <c r="DVB20" s="49"/>
      <c r="DVC20" s="49"/>
      <c r="DVD20" s="49"/>
      <c r="DVE20" s="49"/>
      <c r="DVF20" s="49"/>
      <c r="DVG20" s="49"/>
      <c r="DVH20" s="49"/>
      <c r="DVI20" s="49"/>
      <c r="DVJ20" s="49"/>
      <c r="DVK20" s="49"/>
      <c r="DVL20" s="49"/>
      <c r="DVM20" s="49"/>
      <c r="DVN20" s="49"/>
      <c r="DVO20" s="49"/>
      <c r="DVP20" s="49"/>
      <c r="DVQ20" s="49"/>
      <c r="DVR20" s="49"/>
      <c r="DVS20" s="49"/>
      <c r="DVT20" s="49"/>
      <c r="DVU20" s="49"/>
      <c r="DVV20" s="49"/>
      <c r="DVW20" s="49"/>
      <c r="DVX20" s="49"/>
      <c r="DVY20" s="47"/>
      <c r="DVZ20" s="48"/>
      <c r="DWA20" s="49"/>
      <c r="DWB20" s="49"/>
      <c r="DWC20" s="49"/>
      <c r="DWD20" s="49"/>
      <c r="DWE20" s="49"/>
      <c r="DWF20" s="49"/>
      <c r="DWG20" s="49"/>
      <c r="DWH20" s="49"/>
      <c r="DWI20" s="49"/>
      <c r="DWJ20" s="49"/>
      <c r="DWK20" s="49"/>
      <c r="DWL20" s="49"/>
      <c r="DWM20" s="49"/>
      <c r="DWN20" s="49"/>
      <c r="DWO20" s="49"/>
      <c r="DWP20" s="49"/>
      <c r="DWQ20" s="49"/>
      <c r="DWR20" s="49"/>
      <c r="DWS20" s="49"/>
      <c r="DWT20" s="49"/>
      <c r="DWU20" s="49"/>
      <c r="DWV20" s="49"/>
      <c r="DWW20" s="49"/>
      <c r="DWX20" s="49"/>
      <c r="DWY20" s="49"/>
      <c r="DWZ20" s="49"/>
      <c r="DXA20" s="49"/>
      <c r="DXB20" s="49"/>
      <c r="DXC20" s="47"/>
      <c r="DXD20" s="48"/>
      <c r="DXE20" s="49"/>
      <c r="DXF20" s="49"/>
      <c r="DXG20" s="49"/>
      <c r="DXH20" s="49"/>
      <c r="DXI20" s="49"/>
      <c r="DXJ20" s="49"/>
      <c r="DXK20" s="49"/>
      <c r="DXL20" s="49"/>
      <c r="DXM20" s="49"/>
      <c r="DXN20" s="49"/>
      <c r="DXO20" s="49"/>
      <c r="DXP20" s="49"/>
      <c r="DXQ20" s="49"/>
      <c r="DXR20" s="49"/>
      <c r="DXS20" s="49"/>
      <c r="DXT20" s="49"/>
      <c r="DXU20" s="49"/>
      <c r="DXV20" s="49"/>
      <c r="DXW20" s="49"/>
      <c r="DXX20" s="49"/>
      <c r="DXY20" s="49"/>
      <c r="DXZ20" s="49"/>
      <c r="DYA20" s="49"/>
      <c r="DYB20" s="49"/>
      <c r="DYC20" s="49"/>
      <c r="DYD20" s="49"/>
      <c r="DYE20" s="49"/>
      <c r="DYF20" s="49"/>
      <c r="DYG20" s="47"/>
      <c r="DYH20" s="48"/>
      <c r="DYI20" s="49"/>
      <c r="DYJ20" s="49"/>
      <c r="DYK20" s="49"/>
      <c r="DYL20" s="49"/>
      <c r="DYM20" s="49"/>
      <c r="DYN20" s="49"/>
      <c r="DYO20" s="49"/>
      <c r="DYP20" s="49"/>
      <c r="DYQ20" s="49"/>
      <c r="DYR20" s="49"/>
      <c r="DYS20" s="49"/>
      <c r="DYT20" s="49"/>
      <c r="DYU20" s="49"/>
      <c r="DYV20" s="49"/>
      <c r="DYW20" s="49"/>
      <c r="DYX20" s="49"/>
      <c r="DYY20" s="49"/>
      <c r="DYZ20" s="49"/>
      <c r="DZA20" s="49"/>
      <c r="DZB20" s="49"/>
      <c r="DZC20" s="49"/>
      <c r="DZD20" s="49"/>
      <c r="DZE20" s="49"/>
      <c r="DZF20" s="49"/>
      <c r="DZG20" s="49"/>
      <c r="DZH20" s="49"/>
      <c r="DZI20" s="49"/>
      <c r="DZJ20" s="49"/>
      <c r="DZK20" s="47"/>
      <c r="DZL20" s="48"/>
      <c r="DZM20" s="49"/>
      <c r="DZN20" s="49"/>
      <c r="DZO20" s="49"/>
      <c r="DZP20" s="49"/>
      <c r="DZQ20" s="49"/>
      <c r="DZR20" s="49"/>
      <c r="DZS20" s="49"/>
      <c r="DZT20" s="49"/>
      <c r="DZU20" s="49"/>
      <c r="DZV20" s="49"/>
      <c r="DZW20" s="49"/>
      <c r="DZX20" s="49"/>
      <c r="DZY20" s="49"/>
      <c r="DZZ20" s="49"/>
      <c r="EAA20" s="49"/>
      <c r="EAB20" s="49"/>
      <c r="EAC20" s="49"/>
      <c r="EAD20" s="49"/>
      <c r="EAE20" s="49"/>
      <c r="EAF20" s="49"/>
      <c r="EAG20" s="49"/>
      <c r="EAH20" s="49"/>
      <c r="EAI20" s="49"/>
      <c r="EAJ20" s="49"/>
      <c r="EAK20" s="49"/>
      <c r="EAL20" s="49"/>
      <c r="EAM20" s="49"/>
      <c r="EAN20" s="49"/>
      <c r="EAO20" s="47"/>
      <c r="EAP20" s="48"/>
      <c r="EAQ20" s="49"/>
      <c r="EAR20" s="49"/>
      <c r="EAS20" s="49"/>
      <c r="EAT20" s="49"/>
      <c r="EAU20" s="49"/>
      <c r="EAV20" s="49"/>
      <c r="EAW20" s="49"/>
      <c r="EAX20" s="49"/>
      <c r="EAY20" s="49"/>
      <c r="EAZ20" s="49"/>
      <c r="EBA20" s="49"/>
      <c r="EBB20" s="49"/>
      <c r="EBC20" s="49"/>
      <c r="EBD20" s="49"/>
      <c r="EBE20" s="49"/>
      <c r="EBF20" s="49"/>
      <c r="EBG20" s="49"/>
      <c r="EBH20" s="49"/>
      <c r="EBI20" s="49"/>
      <c r="EBJ20" s="49"/>
      <c r="EBK20" s="49"/>
      <c r="EBL20" s="49"/>
      <c r="EBM20" s="49"/>
      <c r="EBN20" s="49"/>
      <c r="EBO20" s="49"/>
      <c r="EBP20" s="49"/>
      <c r="EBQ20" s="49"/>
      <c r="EBR20" s="49"/>
      <c r="EBS20" s="47"/>
      <c r="EBT20" s="48"/>
      <c r="EBU20" s="49"/>
      <c r="EBV20" s="49"/>
      <c r="EBW20" s="49"/>
      <c r="EBX20" s="49"/>
      <c r="EBY20" s="49"/>
      <c r="EBZ20" s="49"/>
      <c r="ECA20" s="49"/>
      <c r="ECB20" s="49"/>
      <c r="ECC20" s="49"/>
      <c r="ECD20" s="49"/>
      <c r="ECE20" s="49"/>
      <c r="ECF20" s="49"/>
      <c r="ECG20" s="49"/>
      <c r="ECH20" s="49"/>
      <c r="ECI20" s="49"/>
      <c r="ECJ20" s="49"/>
      <c r="ECK20" s="49"/>
      <c r="ECL20" s="49"/>
      <c r="ECM20" s="49"/>
      <c r="ECN20" s="49"/>
      <c r="ECO20" s="49"/>
      <c r="ECP20" s="49"/>
      <c r="ECQ20" s="49"/>
      <c r="ECR20" s="49"/>
      <c r="ECS20" s="49"/>
      <c r="ECT20" s="49"/>
      <c r="ECU20" s="49"/>
      <c r="ECV20" s="49"/>
      <c r="ECW20" s="47"/>
      <c r="ECX20" s="48"/>
      <c r="ECY20" s="49"/>
      <c r="ECZ20" s="49"/>
      <c r="EDA20" s="49"/>
      <c r="EDB20" s="49"/>
      <c r="EDC20" s="49"/>
      <c r="EDD20" s="49"/>
      <c r="EDE20" s="49"/>
      <c r="EDF20" s="49"/>
      <c r="EDG20" s="49"/>
      <c r="EDH20" s="49"/>
      <c r="EDI20" s="49"/>
      <c r="EDJ20" s="49"/>
      <c r="EDK20" s="49"/>
      <c r="EDL20" s="49"/>
      <c r="EDM20" s="49"/>
      <c r="EDN20" s="49"/>
      <c r="EDO20" s="49"/>
      <c r="EDP20" s="49"/>
      <c r="EDQ20" s="49"/>
      <c r="EDR20" s="49"/>
      <c r="EDS20" s="49"/>
      <c r="EDT20" s="49"/>
      <c r="EDU20" s="49"/>
      <c r="EDV20" s="49"/>
      <c r="EDW20" s="49"/>
      <c r="EDX20" s="49"/>
      <c r="EDY20" s="49"/>
      <c r="EDZ20" s="49"/>
      <c r="EEA20" s="47"/>
      <c r="EEB20" s="48"/>
      <c r="EEC20" s="49"/>
      <c r="EED20" s="49"/>
      <c r="EEE20" s="49"/>
      <c r="EEF20" s="49"/>
      <c r="EEG20" s="49"/>
      <c r="EEH20" s="49"/>
      <c r="EEI20" s="49"/>
      <c r="EEJ20" s="49"/>
      <c r="EEK20" s="49"/>
      <c r="EEL20" s="49"/>
      <c r="EEM20" s="49"/>
      <c r="EEN20" s="49"/>
      <c r="EEO20" s="49"/>
      <c r="EEP20" s="49"/>
      <c r="EEQ20" s="49"/>
      <c r="EER20" s="49"/>
      <c r="EES20" s="49"/>
      <c r="EET20" s="49"/>
      <c r="EEU20" s="49"/>
      <c r="EEV20" s="49"/>
      <c r="EEW20" s="49"/>
      <c r="EEX20" s="49"/>
      <c r="EEY20" s="49"/>
      <c r="EEZ20" s="49"/>
      <c r="EFA20" s="49"/>
      <c r="EFB20" s="49"/>
      <c r="EFC20" s="49"/>
      <c r="EFD20" s="49"/>
      <c r="EFE20" s="47"/>
      <c r="EFF20" s="48"/>
      <c r="EFG20" s="49"/>
      <c r="EFH20" s="49"/>
      <c r="EFI20" s="49"/>
      <c r="EFJ20" s="49"/>
      <c r="EFK20" s="49"/>
      <c r="EFL20" s="49"/>
      <c r="EFM20" s="49"/>
      <c r="EFN20" s="49"/>
      <c r="EFO20" s="49"/>
      <c r="EFP20" s="49"/>
      <c r="EFQ20" s="49"/>
      <c r="EFR20" s="49"/>
      <c r="EFS20" s="49"/>
      <c r="EFT20" s="49"/>
      <c r="EFU20" s="49"/>
      <c r="EFV20" s="49"/>
      <c r="EFW20" s="49"/>
      <c r="EFX20" s="49"/>
      <c r="EFY20" s="49"/>
      <c r="EFZ20" s="49"/>
      <c r="EGA20" s="49"/>
      <c r="EGB20" s="49"/>
      <c r="EGC20" s="49"/>
      <c r="EGD20" s="49"/>
      <c r="EGE20" s="49"/>
      <c r="EGF20" s="49"/>
      <c r="EGG20" s="49"/>
      <c r="EGH20" s="49"/>
      <c r="EGI20" s="47"/>
      <c r="EGJ20" s="48"/>
      <c r="EGK20" s="49"/>
      <c r="EGL20" s="49"/>
      <c r="EGM20" s="49"/>
      <c r="EGN20" s="49"/>
      <c r="EGO20" s="49"/>
      <c r="EGP20" s="49"/>
      <c r="EGQ20" s="49"/>
      <c r="EGR20" s="49"/>
      <c r="EGS20" s="49"/>
      <c r="EGT20" s="49"/>
      <c r="EGU20" s="49"/>
      <c r="EGV20" s="49"/>
      <c r="EGW20" s="49"/>
      <c r="EGX20" s="49"/>
      <c r="EGY20" s="49"/>
      <c r="EGZ20" s="49"/>
      <c r="EHA20" s="49"/>
      <c r="EHB20" s="49"/>
      <c r="EHC20" s="49"/>
      <c r="EHD20" s="49"/>
      <c r="EHE20" s="49"/>
      <c r="EHF20" s="49"/>
      <c r="EHG20" s="49"/>
      <c r="EHH20" s="49"/>
      <c r="EHI20" s="49"/>
      <c r="EHJ20" s="49"/>
      <c r="EHK20" s="49"/>
      <c r="EHL20" s="49"/>
      <c r="EHM20" s="47"/>
      <c r="EHN20" s="48"/>
      <c r="EHO20" s="49"/>
      <c r="EHP20" s="49"/>
      <c r="EHQ20" s="49"/>
      <c r="EHR20" s="49"/>
      <c r="EHS20" s="49"/>
      <c r="EHT20" s="49"/>
      <c r="EHU20" s="49"/>
      <c r="EHV20" s="49"/>
      <c r="EHW20" s="49"/>
      <c r="EHX20" s="49"/>
      <c r="EHY20" s="49"/>
      <c r="EHZ20" s="49"/>
      <c r="EIA20" s="49"/>
      <c r="EIB20" s="49"/>
      <c r="EIC20" s="49"/>
      <c r="EID20" s="49"/>
      <c r="EIE20" s="49"/>
      <c r="EIF20" s="49"/>
      <c r="EIG20" s="49"/>
      <c r="EIH20" s="49"/>
      <c r="EII20" s="49"/>
      <c r="EIJ20" s="49"/>
      <c r="EIK20" s="49"/>
      <c r="EIL20" s="49"/>
      <c r="EIM20" s="49"/>
      <c r="EIN20" s="49"/>
      <c r="EIO20" s="49"/>
      <c r="EIP20" s="49"/>
      <c r="EIQ20" s="47"/>
      <c r="EIR20" s="48"/>
      <c r="EIS20" s="49"/>
      <c r="EIT20" s="49"/>
      <c r="EIU20" s="49"/>
      <c r="EIV20" s="49"/>
      <c r="EIW20" s="49"/>
      <c r="EIX20" s="49"/>
      <c r="EIY20" s="49"/>
      <c r="EIZ20" s="49"/>
      <c r="EJA20" s="49"/>
      <c r="EJB20" s="49"/>
      <c r="EJC20" s="49"/>
      <c r="EJD20" s="49"/>
      <c r="EJE20" s="49"/>
      <c r="EJF20" s="49"/>
      <c r="EJG20" s="49"/>
      <c r="EJH20" s="49"/>
      <c r="EJI20" s="49"/>
      <c r="EJJ20" s="49"/>
      <c r="EJK20" s="49"/>
      <c r="EJL20" s="49"/>
      <c r="EJM20" s="49"/>
      <c r="EJN20" s="49"/>
      <c r="EJO20" s="49"/>
      <c r="EJP20" s="49"/>
      <c r="EJQ20" s="49"/>
      <c r="EJR20" s="49"/>
      <c r="EJS20" s="49"/>
      <c r="EJT20" s="49"/>
      <c r="EJU20" s="47"/>
      <c r="EJV20" s="48"/>
      <c r="EJW20" s="49"/>
      <c r="EJX20" s="49"/>
      <c r="EJY20" s="49"/>
      <c r="EJZ20" s="49"/>
      <c r="EKA20" s="49"/>
      <c r="EKB20" s="49"/>
      <c r="EKC20" s="49"/>
      <c r="EKD20" s="49"/>
      <c r="EKE20" s="49"/>
      <c r="EKF20" s="49"/>
      <c r="EKG20" s="49"/>
      <c r="EKH20" s="49"/>
      <c r="EKI20" s="49"/>
      <c r="EKJ20" s="49"/>
      <c r="EKK20" s="49"/>
      <c r="EKL20" s="49"/>
      <c r="EKM20" s="49"/>
      <c r="EKN20" s="49"/>
      <c r="EKO20" s="49"/>
      <c r="EKP20" s="49"/>
      <c r="EKQ20" s="49"/>
      <c r="EKR20" s="49"/>
      <c r="EKS20" s="49"/>
      <c r="EKT20" s="49"/>
      <c r="EKU20" s="49"/>
      <c r="EKV20" s="49"/>
      <c r="EKW20" s="49"/>
      <c r="EKX20" s="49"/>
      <c r="EKY20" s="47"/>
      <c r="EKZ20" s="48"/>
      <c r="ELA20" s="49"/>
      <c r="ELB20" s="49"/>
      <c r="ELC20" s="49"/>
      <c r="ELD20" s="49"/>
      <c r="ELE20" s="49"/>
      <c r="ELF20" s="49"/>
      <c r="ELG20" s="49"/>
      <c r="ELH20" s="49"/>
      <c r="ELI20" s="49"/>
      <c r="ELJ20" s="49"/>
      <c r="ELK20" s="49"/>
      <c r="ELL20" s="49"/>
      <c r="ELM20" s="49"/>
      <c r="ELN20" s="49"/>
      <c r="ELO20" s="49"/>
      <c r="ELP20" s="49"/>
      <c r="ELQ20" s="49"/>
      <c r="ELR20" s="49"/>
      <c r="ELS20" s="49"/>
      <c r="ELT20" s="49"/>
      <c r="ELU20" s="49"/>
      <c r="ELV20" s="49"/>
      <c r="ELW20" s="49"/>
      <c r="ELX20" s="49"/>
      <c r="ELY20" s="49"/>
      <c r="ELZ20" s="49"/>
      <c r="EMA20" s="49"/>
      <c r="EMB20" s="49"/>
      <c r="EMC20" s="47"/>
      <c r="EMD20" s="48"/>
      <c r="EME20" s="49"/>
      <c r="EMF20" s="49"/>
      <c r="EMG20" s="49"/>
      <c r="EMH20" s="49"/>
      <c r="EMI20" s="49"/>
      <c r="EMJ20" s="49"/>
      <c r="EMK20" s="49"/>
      <c r="EML20" s="49"/>
      <c r="EMM20" s="49"/>
      <c r="EMN20" s="49"/>
      <c r="EMO20" s="49"/>
      <c r="EMP20" s="49"/>
      <c r="EMQ20" s="49"/>
      <c r="EMR20" s="49"/>
      <c r="EMS20" s="49"/>
      <c r="EMT20" s="49"/>
      <c r="EMU20" s="49"/>
      <c r="EMV20" s="49"/>
      <c r="EMW20" s="49"/>
      <c r="EMX20" s="49"/>
      <c r="EMY20" s="49"/>
      <c r="EMZ20" s="49"/>
      <c r="ENA20" s="49"/>
      <c r="ENB20" s="49"/>
      <c r="ENC20" s="49"/>
      <c r="END20" s="49"/>
      <c r="ENE20" s="49"/>
      <c r="ENF20" s="49"/>
      <c r="ENG20" s="47"/>
      <c r="ENH20" s="48"/>
      <c r="ENI20" s="49"/>
      <c r="ENJ20" s="49"/>
      <c r="ENK20" s="49"/>
      <c r="ENL20" s="49"/>
      <c r="ENM20" s="49"/>
      <c r="ENN20" s="49"/>
      <c r="ENO20" s="49"/>
      <c r="ENP20" s="49"/>
      <c r="ENQ20" s="49"/>
      <c r="ENR20" s="49"/>
      <c r="ENS20" s="49"/>
      <c r="ENT20" s="49"/>
      <c r="ENU20" s="49"/>
      <c r="ENV20" s="49"/>
      <c r="ENW20" s="49"/>
      <c r="ENX20" s="49"/>
      <c r="ENY20" s="49"/>
      <c r="ENZ20" s="49"/>
      <c r="EOA20" s="49"/>
      <c r="EOB20" s="49"/>
      <c r="EOC20" s="49"/>
      <c r="EOD20" s="49"/>
      <c r="EOE20" s="49"/>
      <c r="EOF20" s="49"/>
      <c r="EOG20" s="49"/>
      <c r="EOH20" s="49"/>
      <c r="EOI20" s="49"/>
      <c r="EOJ20" s="49"/>
      <c r="EOK20" s="47"/>
      <c r="EOL20" s="48"/>
      <c r="EOM20" s="49"/>
      <c r="EON20" s="49"/>
      <c r="EOO20" s="49"/>
      <c r="EOP20" s="49"/>
      <c r="EOQ20" s="49"/>
      <c r="EOR20" s="49"/>
      <c r="EOS20" s="49"/>
      <c r="EOT20" s="49"/>
      <c r="EOU20" s="49"/>
      <c r="EOV20" s="49"/>
      <c r="EOW20" s="49"/>
      <c r="EOX20" s="49"/>
      <c r="EOY20" s="49"/>
      <c r="EOZ20" s="49"/>
      <c r="EPA20" s="49"/>
      <c r="EPB20" s="49"/>
      <c r="EPC20" s="49"/>
      <c r="EPD20" s="49"/>
      <c r="EPE20" s="49"/>
      <c r="EPF20" s="49"/>
      <c r="EPG20" s="49"/>
      <c r="EPH20" s="49"/>
      <c r="EPI20" s="49"/>
      <c r="EPJ20" s="49"/>
      <c r="EPK20" s="49"/>
      <c r="EPL20" s="49"/>
      <c r="EPM20" s="49"/>
      <c r="EPN20" s="49"/>
      <c r="EPO20" s="47"/>
      <c r="EPP20" s="48"/>
      <c r="EPQ20" s="49"/>
      <c r="EPR20" s="49"/>
      <c r="EPS20" s="49"/>
      <c r="EPT20" s="49"/>
      <c r="EPU20" s="49"/>
      <c r="EPV20" s="49"/>
      <c r="EPW20" s="49"/>
      <c r="EPX20" s="49"/>
      <c r="EPY20" s="49"/>
      <c r="EPZ20" s="49"/>
      <c r="EQA20" s="49"/>
      <c r="EQB20" s="49"/>
      <c r="EQC20" s="49"/>
      <c r="EQD20" s="49"/>
      <c r="EQE20" s="49"/>
      <c r="EQF20" s="49"/>
      <c r="EQG20" s="49"/>
      <c r="EQH20" s="49"/>
      <c r="EQI20" s="49"/>
      <c r="EQJ20" s="49"/>
      <c r="EQK20" s="49"/>
      <c r="EQL20" s="49"/>
      <c r="EQM20" s="49"/>
      <c r="EQN20" s="49"/>
      <c r="EQO20" s="49"/>
      <c r="EQP20" s="49"/>
      <c r="EQQ20" s="49"/>
      <c r="EQR20" s="49"/>
      <c r="EQS20" s="47"/>
      <c r="EQT20" s="48"/>
      <c r="EQU20" s="49"/>
      <c r="EQV20" s="49"/>
      <c r="EQW20" s="49"/>
      <c r="EQX20" s="49"/>
      <c r="EQY20" s="49"/>
      <c r="EQZ20" s="49"/>
      <c r="ERA20" s="49"/>
      <c r="ERB20" s="49"/>
      <c r="ERC20" s="49"/>
      <c r="ERD20" s="49"/>
      <c r="ERE20" s="49"/>
      <c r="ERF20" s="49"/>
      <c r="ERG20" s="49"/>
      <c r="ERH20" s="49"/>
      <c r="ERI20" s="49"/>
      <c r="ERJ20" s="49"/>
      <c r="ERK20" s="49"/>
      <c r="ERL20" s="49"/>
      <c r="ERM20" s="49"/>
      <c r="ERN20" s="49"/>
      <c r="ERO20" s="49"/>
      <c r="ERP20" s="49"/>
      <c r="ERQ20" s="49"/>
      <c r="ERR20" s="49"/>
      <c r="ERS20" s="49"/>
      <c r="ERT20" s="49"/>
      <c r="ERU20" s="49"/>
      <c r="ERV20" s="49"/>
      <c r="ERW20" s="47"/>
      <c r="ERX20" s="48"/>
      <c r="ERY20" s="49"/>
      <c r="ERZ20" s="49"/>
      <c r="ESA20" s="49"/>
      <c r="ESB20" s="49"/>
      <c r="ESC20" s="49"/>
      <c r="ESD20" s="49"/>
      <c r="ESE20" s="49"/>
      <c r="ESF20" s="49"/>
      <c r="ESG20" s="49"/>
      <c r="ESH20" s="49"/>
      <c r="ESI20" s="49"/>
      <c r="ESJ20" s="49"/>
      <c r="ESK20" s="49"/>
      <c r="ESL20" s="49"/>
      <c r="ESM20" s="49"/>
      <c r="ESN20" s="49"/>
      <c r="ESO20" s="49"/>
      <c r="ESP20" s="49"/>
      <c r="ESQ20" s="49"/>
      <c r="ESR20" s="49"/>
      <c r="ESS20" s="49"/>
      <c r="EST20" s="49"/>
      <c r="ESU20" s="49"/>
      <c r="ESV20" s="49"/>
      <c r="ESW20" s="49"/>
      <c r="ESX20" s="49"/>
      <c r="ESY20" s="49"/>
      <c r="ESZ20" s="49"/>
      <c r="ETA20" s="47"/>
      <c r="ETB20" s="48"/>
      <c r="ETC20" s="49"/>
      <c r="ETD20" s="49"/>
      <c r="ETE20" s="49"/>
      <c r="ETF20" s="49"/>
      <c r="ETG20" s="49"/>
      <c r="ETH20" s="49"/>
      <c r="ETI20" s="49"/>
      <c r="ETJ20" s="49"/>
      <c r="ETK20" s="49"/>
      <c r="ETL20" s="49"/>
      <c r="ETM20" s="49"/>
      <c r="ETN20" s="49"/>
      <c r="ETO20" s="49"/>
      <c r="ETP20" s="49"/>
      <c r="ETQ20" s="49"/>
      <c r="ETR20" s="49"/>
      <c r="ETS20" s="49"/>
      <c r="ETT20" s="49"/>
      <c r="ETU20" s="49"/>
      <c r="ETV20" s="49"/>
      <c r="ETW20" s="49"/>
      <c r="ETX20" s="49"/>
      <c r="ETY20" s="49"/>
      <c r="ETZ20" s="49"/>
      <c r="EUA20" s="49"/>
      <c r="EUB20" s="49"/>
      <c r="EUC20" s="49"/>
      <c r="EUD20" s="49"/>
      <c r="EUE20" s="47"/>
      <c r="EUF20" s="48"/>
      <c r="EUG20" s="49"/>
      <c r="EUH20" s="49"/>
      <c r="EUI20" s="49"/>
      <c r="EUJ20" s="49"/>
      <c r="EUK20" s="49"/>
      <c r="EUL20" s="49"/>
      <c r="EUM20" s="49"/>
      <c r="EUN20" s="49"/>
      <c r="EUO20" s="49"/>
      <c r="EUP20" s="49"/>
      <c r="EUQ20" s="49"/>
      <c r="EUR20" s="49"/>
      <c r="EUS20" s="49"/>
      <c r="EUT20" s="49"/>
      <c r="EUU20" s="49"/>
      <c r="EUV20" s="49"/>
      <c r="EUW20" s="49"/>
      <c r="EUX20" s="49"/>
      <c r="EUY20" s="49"/>
      <c r="EUZ20" s="49"/>
      <c r="EVA20" s="49"/>
      <c r="EVB20" s="49"/>
      <c r="EVC20" s="49"/>
      <c r="EVD20" s="49"/>
      <c r="EVE20" s="49"/>
      <c r="EVF20" s="49"/>
      <c r="EVG20" s="49"/>
      <c r="EVH20" s="49"/>
      <c r="EVI20" s="47"/>
      <c r="EVJ20" s="48"/>
      <c r="EVK20" s="49"/>
      <c r="EVL20" s="49"/>
      <c r="EVM20" s="49"/>
      <c r="EVN20" s="49"/>
      <c r="EVO20" s="49"/>
      <c r="EVP20" s="49"/>
      <c r="EVQ20" s="49"/>
      <c r="EVR20" s="49"/>
      <c r="EVS20" s="49"/>
      <c r="EVT20" s="49"/>
      <c r="EVU20" s="49"/>
      <c r="EVV20" s="49"/>
      <c r="EVW20" s="49"/>
      <c r="EVX20" s="49"/>
      <c r="EVY20" s="49"/>
      <c r="EVZ20" s="49"/>
      <c r="EWA20" s="49"/>
      <c r="EWB20" s="49"/>
      <c r="EWC20" s="49"/>
      <c r="EWD20" s="49"/>
      <c r="EWE20" s="49"/>
      <c r="EWF20" s="49"/>
      <c r="EWG20" s="49"/>
      <c r="EWH20" s="49"/>
      <c r="EWI20" s="49"/>
      <c r="EWJ20" s="49"/>
      <c r="EWK20" s="49"/>
      <c r="EWL20" s="49"/>
      <c r="EWM20" s="47"/>
      <c r="EWN20" s="48"/>
      <c r="EWO20" s="49"/>
      <c r="EWP20" s="49"/>
      <c r="EWQ20" s="49"/>
      <c r="EWR20" s="49"/>
      <c r="EWS20" s="49"/>
      <c r="EWT20" s="49"/>
      <c r="EWU20" s="49"/>
      <c r="EWV20" s="49"/>
      <c r="EWW20" s="49"/>
      <c r="EWX20" s="49"/>
      <c r="EWY20" s="49"/>
      <c r="EWZ20" s="49"/>
      <c r="EXA20" s="49"/>
      <c r="EXB20" s="49"/>
      <c r="EXC20" s="49"/>
      <c r="EXD20" s="49"/>
      <c r="EXE20" s="49"/>
      <c r="EXF20" s="49"/>
      <c r="EXG20" s="49"/>
      <c r="EXH20" s="49"/>
      <c r="EXI20" s="49"/>
      <c r="EXJ20" s="49"/>
      <c r="EXK20" s="49"/>
      <c r="EXL20" s="49"/>
      <c r="EXM20" s="49"/>
      <c r="EXN20" s="49"/>
      <c r="EXO20" s="49"/>
      <c r="EXP20" s="49"/>
      <c r="EXQ20" s="47"/>
      <c r="EXR20" s="48"/>
      <c r="EXS20" s="49"/>
      <c r="EXT20" s="49"/>
      <c r="EXU20" s="49"/>
      <c r="EXV20" s="49"/>
      <c r="EXW20" s="49"/>
      <c r="EXX20" s="49"/>
      <c r="EXY20" s="49"/>
      <c r="EXZ20" s="49"/>
      <c r="EYA20" s="49"/>
      <c r="EYB20" s="49"/>
      <c r="EYC20" s="49"/>
      <c r="EYD20" s="49"/>
      <c r="EYE20" s="49"/>
      <c r="EYF20" s="49"/>
      <c r="EYG20" s="49"/>
      <c r="EYH20" s="49"/>
      <c r="EYI20" s="49"/>
      <c r="EYJ20" s="49"/>
      <c r="EYK20" s="49"/>
      <c r="EYL20" s="49"/>
      <c r="EYM20" s="49"/>
      <c r="EYN20" s="49"/>
      <c r="EYO20" s="49"/>
      <c r="EYP20" s="49"/>
      <c r="EYQ20" s="49"/>
      <c r="EYR20" s="49"/>
      <c r="EYS20" s="49"/>
      <c r="EYT20" s="49"/>
      <c r="EYU20" s="47"/>
      <c r="EYV20" s="48"/>
      <c r="EYW20" s="49"/>
      <c r="EYX20" s="49"/>
      <c r="EYY20" s="49"/>
      <c r="EYZ20" s="49"/>
      <c r="EZA20" s="49"/>
      <c r="EZB20" s="49"/>
      <c r="EZC20" s="49"/>
      <c r="EZD20" s="49"/>
      <c r="EZE20" s="49"/>
      <c r="EZF20" s="49"/>
      <c r="EZG20" s="49"/>
      <c r="EZH20" s="49"/>
      <c r="EZI20" s="49"/>
      <c r="EZJ20" s="49"/>
      <c r="EZK20" s="49"/>
      <c r="EZL20" s="49"/>
      <c r="EZM20" s="49"/>
      <c r="EZN20" s="49"/>
      <c r="EZO20" s="49"/>
      <c r="EZP20" s="49"/>
      <c r="EZQ20" s="49"/>
      <c r="EZR20" s="49"/>
      <c r="EZS20" s="49"/>
      <c r="EZT20" s="49"/>
      <c r="EZU20" s="49"/>
      <c r="EZV20" s="49"/>
      <c r="EZW20" s="49"/>
      <c r="EZX20" s="49"/>
      <c r="EZY20" s="47"/>
      <c r="EZZ20" s="48"/>
      <c r="FAA20" s="49"/>
      <c r="FAB20" s="49"/>
      <c r="FAC20" s="49"/>
      <c r="FAD20" s="49"/>
      <c r="FAE20" s="49"/>
      <c r="FAF20" s="49"/>
      <c r="FAG20" s="49"/>
      <c r="FAH20" s="49"/>
      <c r="FAI20" s="49"/>
      <c r="FAJ20" s="49"/>
      <c r="FAK20" s="49"/>
      <c r="FAL20" s="49"/>
      <c r="FAM20" s="49"/>
      <c r="FAN20" s="49"/>
      <c r="FAO20" s="49"/>
      <c r="FAP20" s="49"/>
      <c r="FAQ20" s="49"/>
      <c r="FAR20" s="49"/>
      <c r="FAS20" s="49"/>
      <c r="FAT20" s="49"/>
      <c r="FAU20" s="49"/>
      <c r="FAV20" s="49"/>
      <c r="FAW20" s="49"/>
      <c r="FAX20" s="49"/>
      <c r="FAY20" s="49"/>
      <c r="FAZ20" s="49"/>
      <c r="FBA20" s="49"/>
      <c r="FBB20" s="49"/>
      <c r="FBC20" s="47"/>
      <c r="FBD20" s="48"/>
      <c r="FBE20" s="49"/>
      <c r="FBF20" s="49"/>
      <c r="FBG20" s="49"/>
      <c r="FBH20" s="49"/>
      <c r="FBI20" s="49"/>
      <c r="FBJ20" s="49"/>
      <c r="FBK20" s="49"/>
      <c r="FBL20" s="49"/>
      <c r="FBM20" s="49"/>
      <c r="FBN20" s="49"/>
      <c r="FBO20" s="49"/>
      <c r="FBP20" s="49"/>
      <c r="FBQ20" s="49"/>
      <c r="FBR20" s="49"/>
      <c r="FBS20" s="49"/>
      <c r="FBT20" s="49"/>
      <c r="FBU20" s="49"/>
      <c r="FBV20" s="49"/>
      <c r="FBW20" s="49"/>
      <c r="FBX20" s="49"/>
      <c r="FBY20" s="49"/>
      <c r="FBZ20" s="49"/>
      <c r="FCA20" s="49"/>
      <c r="FCB20" s="49"/>
      <c r="FCC20" s="49"/>
      <c r="FCD20" s="49"/>
      <c r="FCE20" s="49"/>
      <c r="FCF20" s="49"/>
      <c r="FCG20" s="47"/>
      <c r="FCH20" s="48"/>
      <c r="FCI20" s="49"/>
      <c r="FCJ20" s="49"/>
      <c r="FCK20" s="49"/>
      <c r="FCL20" s="49"/>
      <c r="FCM20" s="49"/>
      <c r="FCN20" s="49"/>
      <c r="FCO20" s="49"/>
      <c r="FCP20" s="49"/>
      <c r="FCQ20" s="49"/>
      <c r="FCR20" s="49"/>
      <c r="FCS20" s="49"/>
      <c r="FCT20" s="49"/>
      <c r="FCU20" s="49"/>
      <c r="FCV20" s="49"/>
      <c r="FCW20" s="49"/>
      <c r="FCX20" s="49"/>
      <c r="FCY20" s="49"/>
      <c r="FCZ20" s="49"/>
      <c r="FDA20" s="49"/>
      <c r="FDB20" s="49"/>
      <c r="FDC20" s="49"/>
      <c r="FDD20" s="49"/>
      <c r="FDE20" s="49"/>
      <c r="FDF20" s="49"/>
      <c r="FDG20" s="49"/>
      <c r="FDH20" s="49"/>
      <c r="FDI20" s="49"/>
      <c r="FDJ20" s="49"/>
      <c r="FDK20" s="47"/>
      <c r="FDL20" s="48"/>
      <c r="FDM20" s="49"/>
      <c r="FDN20" s="49"/>
      <c r="FDO20" s="49"/>
      <c r="FDP20" s="49"/>
      <c r="FDQ20" s="49"/>
      <c r="FDR20" s="49"/>
      <c r="FDS20" s="49"/>
      <c r="FDT20" s="49"/>
      <c r="FDU20" s="49"/>
      <c r="FDV20" s="49"/>
      <c r="FDW20" s="49"/>
      <c r="FDX20" s="49"/>
      <c r="FDY20" s="49"/>
      <c r="FDZ20" s="49"/>
      <c r="FEA20" s="49"/>
      <c r="FEB20" s="49"/>
      <c r="FEC20" s="49"/>
      <c r="FED20" s="49"/>
      <c r="FEE20" s="49"/>
      <c r="FEF20" s="49"/>
      <c r="FEG20" s="49"/>
      <c r="FEH20" s="49"/>
      <c r="FEI20" s="49"/>
      <c r="FEJ20" s="49"/>
      <c r="FEK20" s="49"/>
      <c r="FEL20" s="49"/>
      <c r="FEM20" s="49"/>
      <c r="FEN20" s="49"/>
      <c r="FEO20" s="47"/>
      <c r="FEP20" s="48"/>
      <c r="FEQ20" s="49"/>
      <c r="FER20" s="49"/>
      <c r="FES20" s="49"/>
      <c r="FET20" s="49"/>
      <c r="FEU20" s="49"/>
      <c r="FEV20" s="49"/>
      <c r="FEW20" s="49"/>
      <c r="FEX20" s="49"/>
      <c r="FEY20" s="49"/>
      <c r="FEZ20" s="49"/>
      <c r="FFA20" s="49"/>
      <c r="FFB20" s="49"/>
      <c r="FFC20" s="49"/>
      <c r="FFD20" s="49"/>
      <c r="FFE20" s="49"/>
      <c r="FFF20" s="49"/>
      <c r="FFG20" s="49"/>
      <c r="FFH20" s="49"/>
      <c r="FFI20" s="49"/>
      <c r="FFJ20" s="49"/>
      <c r="FFK20" s="49"/>
      <c r="FFL20" s="49"/>
      <c r="FFM20" s="49"/>
      <c r="FFN20" s="49"/>
      <c r="FFO20" s="49"/>
      <c r="FFP20" s="49"/>
      <c r="FFQ20" s="49"/>
      <c r="FFR20" s="49"/>
      <c r="FFS20" s="47"/>
      <c r="FFT20" s="48"/>
      <c r="FFU20" s="49"/>
      <c r="FFV20" s="49"/>
      <c r="FFW20" s="49"/>
      <c r="FFX20" s="49"/>
      <c r="FFY20" s="49"/>
      <c r="FFZ20" s="49"/>
      <c r="FGA20" s="49"/>
      <c r="FGB20" s="49"/>
      <c r="FGC20" s="49"/>
      <c r="FGD20" s="49"/>
      <c r="FGE20" s="49"/>
      <c r="FGF20" s="49"/>
      <c r="FGG20" s="49"/>
      <c r="FGH20" s="49"/>
      <c r="FGI20" s="49"/>
      <c r="FGJ20" s="49"/>
      <c r="FGK20" s="49"/>
      <c r="FGL20" s="49"/>
      <c r="FGM20" s="49"/>
      <c r="FGN20" s="49"/>
      <c r="FGO20" s="49"/>
      <c r="FGP20" s="49"/>
      <c r="FGQ20" s="49"/>
      <c r="FGR20" s="49"/>
      <c r="FGS20" s="49"/>
      <c r="FGT20" s="49"/>
      <c r="FGU20" s="49"/>
      <c r="FGV20" s="49"/>
      <c r="FGW20" s="47"/>
      <c r="FGX20" s="48"/>
      <c r="FGY20" s="49"/>
      <c r="FGZ20" s="49"/>
      <c r="FHA20" s="49"/>
      <c r="FHB20" s="49"/>
      <c r="FHC20" s="49"/>
      <c r="FHD20" s="49"/>
      <c r="FHE20" s="49"/>
      <c r="FHF20" s="49"/>
      <c r="FHG20" s="49"/>
      <c r="FHH20" s="49"/>
      <c r="FHI20" s="49"/>
      <c r="FHJ20" s="49"/>
      <c r="FHK20" s="49"/>
      <c r="FHL20" s="49"/>
      <c r="FHM20" s="49"/>
      <c r="FHN20" s="49"/>
      <c r="FHO20" s="49"/>
      <c r="FHP20" s="49"/>
      <c r="FHQ20" s="49"/>
      <c r="FHR20" s="49"/>
      <c r="FHS20" s="49"/>
      <c r="FHT20" s="49"/>
      <c r="FHU20" s="49"/>
      <c r="FHV20" s="49"/>
      <c r="FHW20" s="49"/>
      <c r="FHX20" s="49"/>
      <c r="FHY20" s="49"/>
      <c r="FHZ20" s="49"/>
      <c r="FIA20" s="47"/>
      <c r="FIB20" s="48"/>
      <c r="FIC20" s="49"/>
      <c r="FID20" s="49"/>
      <c r="FIE20" s="49"/>
      <c r="FIF20" s="49"/>
      <c r="FIG20" s="49"/>
      <c r="FIH20" s="49"/>
      <c r="FII20" s="49"/>
      <c r="FIJ20" s="49"/>
      <c r="FIK20" s="49"/>
      <c r="FIL20" s="49"/>
      <c r="FIM20" s="49"/>
      <c r="FIN20" s="49"/>
      <c r="FIO20" s="49"/>
      <c r="FIP20" s="49"/>
      <c r="FIQ20" s="49"/>
      <c r="FIR20" s="49"/>
      <c r="FIS20" s="49"/>
      <c r="FIT20" s="49"/>
      <c r="FIU20" s="49"/>
      <c r="FIV20" s="49"/>
      <c r="FIW20" s="49"/>
      <c r="FIX20" s="49"/>
      <c r="FIY20" s="49"/>
      <c r="FIZ20" s="49"/>
      <c r="FJA20" s="49"/>
      <c r="FJB20" s="49"/>
      <c r="FJC20" s="49"/>
      <c r="FJD20" s="49"/>
      <c r="FJE20" s="47"/>
      <c r="FJF20" s="48"/>
      <c r="FJG20" s="49"/>
      <c r="FJH20" s="49"/>
      <c r="FJI20" s="49"/>
      <c r="FJJ20" s="49"/>
      <c r="FJK20" s="49"/>
      <c r="FJL20" s="49"/>
      <c r="FJM20" s="49"/>
      <c r="FJN20" s="49"/>
      <c r="FJO20" s="49"/>
      <c r="FJP20" s="49"/>
      <c r="FJQ20" s="49"/>
      <c r="FJR20" s="49"/>
      <c r="FJS20" s="49"/>
      <c r="FJT20" s="49"/>
      <c r="FJU20" s="49"/>
      <c r="FJV20" s="49"/>
      <c r="FJW20" s="49"/>
      <c r="FJX20" s="49"/>
      <c r="FJY20" s="49"/>
      <c r="FJZ20" s="49"/>
      <c r="FKA20" s="49"/>
      <c r="FKB20" s="49"/>
      <c r="FKC20" s="49"/>
      <c r="FKD20" s="49"/>
      <c r="FKE20" s="49"/>
      <c r="FKF20" s="49"/>
      <c r="FKG20" s="49"/>
      <c r="FKH20" s="49"/>
      <c r="FKI20" s="47"/>
      <c r="FKJ20" s="48"/>
      <c r="FKK20" s="49"/>
      <c r="FKL20" s="49"/>
      <c r="FKM20" s="49"/>
      <c r="FKN20" s="49"/>
      <c r="FKO20" s="49"/>
      <c r="FKP20" s="49"/>
      <c r="FKQ20" s="49"/>
      <c r="FKR20" s="49"/>
      <c r="FKS20" s="49"/>
      <c r="FKT20" s="49"/>
      <c r="FKU20" s="49"/>
      <c r="FKV20" s="49"/>
      <c r="FKW20" s="49"/>
      <c r="FKX20" s="49"/>
      <c r="FKY20" s="49"/>
      <c r="FKZ20" s="49"/>
      <c r="FLA20" s="49"/>
      <c r="FLB20" s="49"/>
      <c r="FLC20" s="49"/>
      <c r="FLD20" s="49"/>
      <c r="FLE20" s="49"/>
      <c r="FLF20" s="49"/>
      <c r="FLG20" s="49"/>
      <c r="FLH20" s="49"/>
      <c r="FLI20" s="49"/>
      <c r="FLJ20" s="49"/>
      <c r="FLK20" s="49"/>
      <c r="FLL20" s="49"/>
      <c r="FLM20" s="47"/>
      <c r="FLN20" s="48"/>
      <c r="FLO20" s="49"/>
      <c r="FLP20" s="49"/>
      <c r="FLQ20" s="49"/>
      <c r="FLR20" s="49"/>
      <c r="FLS20" s="49"/>
      <c r="FLT20" s="49"/>
      <c r="FLU20" s="49"/>
      <c r="FLV20" s="49"/>
      <c r="FLW20" s="49"/>
      <c r="FLX20" s="49"/>
      <c r="FLY20" s="49"/>
      <c r="FLZ20" s="49"/>
      <c r="FMA20" s="49"/>
      <c r="FMB20" s="49"/>
      <c r="FMC20" s="49"/>
      <c r="FMD20" s="49"/>
      <c r="FME20" s="49"/>
      <c r="FMF20" s="49"/>
      <c r="FMG20" s="49"/>
      <c r="FMH20" s="49"/>
      <c r="FMI20" s="49"/>
      <c r="FMJ20" s="49"/>
      <c r="FMK20" s="49"/>
      <c r="FML20" s="49"/>
      <c r="FMM20" s="49"/>
      <c r="FMN20" s="49"/>
      <c r="FMO20" s="49"/>
      <c r="FMP20" s="49"/>
      <c r="FMQ20" s="47"/>
      <c r="FMR20" s="48"/>
      <c r="FMS20" s="49"/>
      <c r="FMT20" s="49"/>
      <c r="FMU20" s="49"/>
      <c r="FMV20" s="49"/>
      <c r="FMW20" s="49"/>
      <c r="FMX20" s="49"/>
      <c r="FMY20" s="49"/>
      <c r="FMZ20" s="49"/>
      <c r="FNA20" s="49"/>
      <c r="FNB20" s="49"/>
      <c r="FNC20" s="49"/>
      <c r="FND20" s="49"/>
      <c r="FNE20" s="49"/>
      <c r="FNF20" s="49"/>
      <c r="FNG20" s="49"/>
      <c r="FNH20" s="49"/>
      <c r="FNI20" s="49"/>
      <c r="FNJ20" s="49"/>
      <c r="FNK20" s="49"/>
      <c r="FNL20" s="49"/>
      <c r="FNM20" s="49"/>
      <c r="FNN20" s="49"/>
      <c r="FNO20" s="49"/>
      <c r="FNP20" s="49"/>
      <c r="FNQ20" s="49"/>
      <c r="FNR20" s="49"/>
      <c r="FNS20" s="49"/>
      <c r="FNT20" s="49"/>
      <c r="FNU20" s="47"/>
      <c r="FNV20" s="48"/>
      <c r="FNW20" s="49"/>
      <c r="FNX20" s="49"/>
      <c r="FNY20" s="49"/>
      <c r="FNZ20" s="49"/>
      <c r="FOA20" s="49"/>
      <c r="FOB20" s="49"/>
      <c r="FOC20" s="49"/>
      <c r="FOD20" s="49"/>
      <c r="FOE20" s="49"/>
      <c r="FOF20" s="49"/>
      <c r="FOG20" s="49"/>
      <c r="FOH20" s="49"/>
      <c r="FOI20" s="49"/>
      <c r="FOJ20" s="49"/>
      <c r="FOK20" s="49"/>
      <c r="FOL20" s="49"/>
      <c r="FOM20" s="49"/>
      <c r="FON20" s="49"/>
      <c r="FOO20" s="49"/>
      <c r="FOP20" s="49"/>
      <c r="FOQ20" s="49"/>
      <c r="FOR20" s="49"/>
      <c r="FOS20" s="49"/>
      <c r="FOT20" s="49"/>
      <c r="FOU20" s="49"/>
      <c r="FOV20" s="49"/>
      <c r="FOW20" s="49"/>
      <c r="FOX20" s="49"/>
      <c r="FOY20" s="47"/>
      <c r="FOZ20" s="48"/>
      <c r="FPA20" s="49"/>
      <c r="FPB20" s="49"/>
      <c r="FPC20" s="49"/>
      <c r="FPD20" s="49"/>
      <c r="FPE20" s="49"/>
      <c r="FPF20" s="49"/>
      <c r="FPG20" s="49"/>
      <c r="FPH20" s="49"/>
      <c r="FPI20" s="49"/>
      <c r="FPJ20" s="49"/>
      <c r="FPK20" s="49"/>
      <c r="FPL20" s="49"/>
      <c r="FPM20" s="49"/>
      <c r="FPN20" s="49"/>
      <c r="FPO20" s="49"/>
      <c r="FPP20" s="49"/>
      <c r="FPQ20" s="49"/>
      <c r="FPR20" s="49"/>
      <c r="FPS20" s="49"/>
      <c r="FPT20" s="49"/>
      <c r="FPU20" s="49"/>
      <c r="FPV20" s="49"/>
      <c r="FPW20" s="49"/>
      <c r="FPX20" s="49"/>
      <c r="FPY20" s="49"/>
      <c r="FPZ20" s="49"/>
      <c r="FQA20" s="49"/>
      <c r="FQB20" s="49"/>
      <c r="FQC20" s="47"/>
      <c r="FQD20" s="48"/>
      <c r="FQE20" s="49"/>
      <c r="FQF20" s="49"/>
      <c r="FQG20" s="49"/>
      <c r="FQH20" s="49"/>
      <c r="FQI20" s="49"/>
      <c r="FQJ20" s="49"/>
      <c r="FQK20" s="49"/>
      <c r="FQL20" s="49"/>
      <c r="FQM20" s="49"/>
      <c r="FQN20" s="49"/>
      <c r="FQO20" s="49"/>
      <c r="FQP20" s="49"/>
      <c r="FQQ20" s="49"/>
      <c r="FQR20" s="49"/>
      <c r="FQS20" s="49"/>
      <c r="FQT20" s="49"/>
      <c r="FQU20" s="49"/>
      <c r="FQV20" s="49"/>
      <c r="FQW20" s="49"/>
      <c r="FQX20" s="49"/>
      <c r="FQY20" s="49"/>
      <c r="FQZ20" s="49"/>
      <c r="FRA20" s="49"/>
      <c r="FRB20" s="49"/>
      <c r="FRC20" s="49"/>
      <c r="FRD20" s="49"/>
      <c r="FRE20" s="49"/>
      <c r="FRF20" s="49"/>
      <c r="FRG20" s="47"/>
      <c r="FRH20" s="48"/>
      <c r="FRI20" s="49"/>
      <c r="FRJ20" s="49"/>
      <c r="FRK20" s="49"/>
      <c r="FRL20" s="49"/>
      <c r="FRM20" s="49"/>
      <c r="FRN20" s="49"/>
      <c r="FRO20" s="49"/>
      <c r="FRP20" s="49"/>
      <c r="FRQ20" s="49"/>
      <c r="FRR20" s="49"/>
      <c r="FRS20" s="49"/>
      <c r="FRT20" s="49"/>
      <c r="FRU20" s="49"/>
      <c r="FRV20" s="49"/>
      <c r="FRW20" s="49"/>
      <c r="FRX20" s="49"/>
      <c r="FRY20" s="49"/>
      <c r="FRZ20" s="49"/>
      <c r="FSA20" s="49"/>
      <c r="FSB20" s="49"/>
      <c r="FSC20" s="49"/>
      <c r="FSD20" s="49"/>
      <c r="FSE20" s="49"/>
      <c r="FSF20" s="49"/>
      <c r="FSG20" s="49"/>
      <c r="FSH20" s="49"/>
      <c r="FSI20" s="49"/>
      <c r="FSJ20" s="49"/>
      <c r="FSK20" s="47"/>
      <c r="FSL20" s="48"/>
      <c r="FSM20" s="49"/>
      <c r="FSN20" s="49"/>
      <c r="FSO20" s="49"/>
      <c r="FSP20" s="49"/>
      <c r="FSQ20" s="49"/>
      <c r="FSR20" s="49"/>
      <c r="FSS20" s="49"/>
      <c r="FST20" s="49"/>
      <c r="FSU20" s="49"/>
      <c r="FSV20" s="49"/>
      <c r="FSW20" s="49"/>
      <c r="FSX20" s="49"/>
      <c r="FSY20" s="49"/>
      <c r="FSZ20" s="49"/>
      <c r="FTA20" s="49"/>
      <c r="FTB20" s="49"/>
      <c r="FTC20" s="49"/>
      <c r="FTD20" s="49"/>
      <c r="FTE20" s="49"/>
      <c r="FTF20" s="49"/>
      <c r="FTG20" s="49"/>
      <c r="FTH20" s="49"/>
      <c r="FTI20" s="49"/>
      <c r="FTJ20" s="49"/>
      <c r="FTK20" s="49"/>
      <c r="FTL20" s="49"/>
      <c r="FTM20" s="49"/>
      <c r="FTN20" s="49"/>
      <c r="FTO20" s="47"/>
      <c r="FTP20" s="48"/>
      <c r="FTQ20" s="49"/>
      <c r="FTR20" s="49"/>
      <c r="FTS20" s="49"/>
      <c r="FTT20" s="49"/>
      <c r="FTU20" s="49"/>
      <c r="FTV20" s="49"/>
      <c r="FTW20" s="49"/>
      <c r="FTX20" s="49"/>
      <c r="FTY20" s="49"/>
      <c r="FTZ20" s="49"/>
      <c r="FUA20" s="49"/>
      <c r="FUB20" s="49"/>
      <c r="FUC20" s="49"/>
      <c r="FUD20" s="49"/>
      <c r="FUE20" s="49"/>
      <c r="FUF20" s="49"/>
      <c r="FUG20" s="49"/>
      <c r="FUH20" s="49"/>
      <c r="FUI20" s="49"/>
      <c r="FUJ20" s="49"/>
      <c r="FUK20" s="49"/>
      <c r="FUL20" s="49"/>
      <c r="FUM20" s="49"/>
      <c r="FUN20" s="49"/>
      <c r="FUO20" s="49"/>
      <c r="FUP20" s="49"/>
      <c r="FUQ20" s="49"/>
      <c r="FUR20" s="49"/>
      <c r="FUS20" s="47"/>
      <c r="FUT20" s="48"/>
      <c r="FUU20" s="49"/>
      <c r="FUV20" s="49"/>
      <c r="FUW20" s="49"/>
      <c r="FUX20" s="49"/>
      <c r="FUY20" s="49"/>
      <c r="FUZ20" s="49"/>
      <c r="FVA20" s="49"/>
      <c r="FVB20" s="49"/>
      <c r="FVC20" s="49"/>
      <c r="FVD20" s="49"/>
      <c r="FVE20" s="49"/>
      <c r="FVF20" s="49"/>
      <c r="FVG20" s="49"/>
      <c r="FVH20" s="49"/>
      <c r="FVI20" s="49"/>
      <c r="FVJ20" s="49"/>
      <c r="FVK20" s="49"/>
      <c r="FVL20" s="49"/>
      <c r="FVM20" s="49"/>
      <c r="FVN20" s="49"/>
      <c r="FVO20" s="49"/>
      <c r="FVP20" s="49"/>
      <c r="FVQ20" s="49"/>
      <c r="FVR20" s="49"/>
      <c r="FVS20" s="49"/>
      <c r="FVT20" s="49"/>
      <c r="FVU20" s="49"/>
      <c r="FVV20" s="49"/>
      <c r="FVW20" s="47"/>
      <c r="FVX20" s="48"/>
      <c r="FVY20" s="49"/>
      <c r="FVZ20" s="49"/>
      <c r="FWA20" s="49"/>
      <c r="FWB20" s="49"/>
      <c r="FWC20" s="49"/>
      <c r="FWD20" s="49"/>
      <c r="FWE20" s="49"/>
      <c r="FWF20" s="49"/>
      <c r="FWG20" s="49"/>
      <c r="FWH20" s="49"/>
      <c r="FWI20" s="49"/>
      <c r="FWJ20" s="49"/>
      <c r="FWK20" s="49"/>
      <c r="FWL20" s="49"/>
      <c r="FWM20" s="49"/>
      <c r="FWN20" s="49"/>
      <c r="FWO20" s="49"/>
      <c r="FWP20" s="49"/>
      <c r="FWQ20" s="49"/>
      <c r="FWR20" s="49"/>
      <c r="FWS20" s="49"/>
      <c r="FWT20" s="49"/>
      <c r="FWU20" s="49"/>
      <c r="FWV20" s="49"/>
      <c r="FWW20" s="49"/>
      <c r="FWX20" s="49"/>
      <c r="FWY20" s="49"/>
      <c r="FWZ20" s="49"/>
      <c r="FXA20" s="47"/>
      <c r="FXB20" s="48"/>
      <c r="FXC20" s="49"/>
      <c r="FXD20" s="49"/>
      <c r="FXE20" s="49"/>
      <c r="FXF20" s="49"/>
      <c r="FXG20" s="49"/>
      <c r="FXH20" s="49"/>
      <c r="FXI20" s="49"/>
      <c r="FXJ20" s="49"/>
      <c r="FXK20" s="49"/>
      <c r="FXL20" s="49"/>
      <c r="FXM20" s="49"/>
      <c r="FXN20" s="49"/>
      <c r="FXO20" s="49"/>
      <c r="FXP20" s="49"/>
      <c r="FXQ20" s="49"/>
      <c r="FXR20" s="49"/>
      <c r="FXS20" s="49"/>
      <c r="FXT20" s="49"/>
      <c r="FXU20" s="49"/>
      <c r="FXV20" s="49"/>
      <c r="FXW20" s="49"/>
      <c r="FXX20" s="49"/>
      <c r="FXY20" s="49"/>
      <c r="FXZ20" s="49"/>
      <c r="FYA20" s="49"/>
      <c r="FYB20" s="49"/>
      <c r="FYC20" s="49"/>
      <c r="FYD20" s="49"/>
      <c r="FYE20" s="47"/>
      <c r="FYF20" s="48"/>
      <c r="FYG20" s="49"/>
      <c r="FYH20" s="49"/>
      <c r="FYI20" s="49"/>
      <c r="FYJ20" s="49"/>
      <c r="FYK20" s="49"/>
      <c r="FYL20" s="49"/>
      <c r="FYM20" s="49"/>
      <c r="FYN20" s="49"/>
      <c r="FYO20" s="49"/>
      <c r="FYP20" s="49"/>
      <c r="FYQ20" s="49"/>
      <c r="FYR20" s="49"/>
      <c r="FYS20" s="49"/>
      <c r="FYT20" s="49"/>
      <c r="FYU20" s="49"/>
      <c r="FYV20" s="49"/>
      <c r="FYW20" s="49"/>
      <c r="FYX20" s="49"/>
      <c r="FYY20" s="49"/>
      <c r="FYZ20" s="49"/>
      <c r="FZA20" s="49"/>
      <c r="FZB20" s="49"/>
      <c r="FZC20" s="49"/>
      <c r="FZD20" s="49"/>
      <c r="FZE20" s="49"/>
      <c r="FZF20" s="49"/>
      <c r="FZG20" s="49"/>
      <c r="FZH20" s="49"/>
      <c r="FZI20" s="47"/>
      <c r="FZJ20" s="48"/>
      <c r="FZK20" s="49"/>
      <c r="FZL20" s="49"/>
      <c r="FZM20" s="49"/>
      <c r="FZN20" s="49"/>
      <c r="FZO20" s="49"/>
      <c r="FZP20" s="49"/>
      <c r="FZQ20" s="49"/>
      <c r="FZR20" s="49"/>
      <c r="FZS20" s="49"/>
      <c r="FZT20" s="49"/>
      <c r="FZU20" s="49"/>
      <c r="FZV20" s="49"/>
      <c r="FZW20" s="49"/>
      <c r="FZX20" s="49"/>
      <c r="FZY20" s="49"/>
      <c r="FZZ20" s="49"/>
      <c r="GAA20" s="49"/>
      <c r="GAB20" s="49"/>
      <c r="GAC20" s="49"/>
      <c r="GAD20" s="49"/>
      <c r="GAE20" s="49"/>
      <c r="GAF20" s="49"/>
      <c r="GAG20" s="49"/>
      <c r="GAH20" s="49"/>
      <c r="GAI20" s="49"/>
      <c r="GAJ20" s="49"/>
      <c r="GAK20" s="49"/>
      <c r="GAL20" s="49"/>
      <c r="GAM20" s="47"/>
      <c r="GAN20" s="48"/>
      <c r="GAO20" s="49"/>
      <c r="GAP20" s="49"/>
      <c r="GAQ20" s="49"/>
      <c r="GAR20" s="49"/>
      <c r="GAS20" s="49"/>
      <c r="GAT20" s="49"/>
      <c r="GAU20" s="49"/>
      <c r="GAV20" s="49"/>
      <c r="GAW20" s="49"/>
      <c r="GAX20" s="49"/>
      <c r="GAY20" s="49"/>
      <c r="GAZ20" s="49"/>
      <c r="GBA20" s="49"/>
      <c r="GBB20" s="49"/>
      <c r="GBC20" s="49"/>
      <c r="GBD20" s="49"/>
      <c r="GBE20" s="49"/>
      <c r="GBF20" s="49"/>
      <c r="GBG20" s="49"/>
      <c r="GBH20" s="49"/>
      <c r="GBI20" s="49"/>
      <c r="GBJ20" s="49"/>
      <c r="GBK20" s="49"/>
      <c r="GBL20" s="49"/>
      <c r="GBM20" s="49"/>
      <c r="GBN20" s="49"/>
      <c r="GBO20" s="49"/>
      <c r="GBP20" s="49"/>
      <c r="GBQ20" s="47"/>
      <c r="GBR20" s="48"/>
      <c r="GBS20" s="49"/>
      <c r="GBT20" s="49"/>
      <c r="GBU20" s="49"/>
      <c r="GBV20" s="49"/>
      <c r="GBW20" s="49"/>
      <c r="GBX20" s="49"/>
      <c r="GBY20" s="49"/>
      <c r="GBZ20" s="49"/>
      <c r="GCA20" s="49"/>
      <c r="GCB20" s="49"/>
      <c r="GCC20" s="49"/>
      <c r="GCD20" s="49"/>
      <c r="GCE20" s="49"/>
      <c r="GCF20" s="49"/>
      <c r="GCG20" s="49"/>
      <c r="GCH20" s="49"/>
      <c r="GCI20" s="49"/>
      <c r="GCJ20" s="49"/>
      <c r="GCK20" s="49"/>
      <c r="GCL20" s="49"/>
      <c r="GCM20" s="49"/>
      <c r="GCN20" s="49"/>
      <c r="GCO20" s="49"/>
      <c r="GCP20" s="49"/>
      <c r="GCQ20" s="49"/>
      <c r="GCR20" s="49"/>
      <c r="GCS20" s="49"/>
      <c r="GCT20" s="49"/>
      <c r="GCU20" s="47"/>
      <c r="GCV20" s="48"/>
      <c r="GCW20" s="49"/>
      <c r="GCX20" s="49"/>
      <c r="GCY20" s="49"/>
      <c r="GCZ20" s="49"/>
      <c r="GDA20" s="49"/>
      <c r="GDB20" s="49"/>
      <c r="GDC20" s="49"/>
      <c r="GDD20" s="49"/>
      <c r="GDE20" s="49"/>
      <c r="GDF20" s="49"/>
      <c r="GDG20" s="49"/>
      <c r="GDH20" s="49"/>
      <c r="GDI20" s="49"/>
      <c r="GDJ20" s="49"/>
      <c r="GDK20" s="49"/>
      <c r="GDL20" s="49"/>
      <c r="GDM20" s="49"/>
      <c r="GDN20" s="49"/>
      <c r="GDO20" s="49"/>
      <c r="GDP20" s="49"/>
      <c r="GDQ20" s="49"/>
      <c r="GDR20" s="49"/>
      <c r="GDS20" s="49"/>
      <c r="GDT20" s="49"/>
      <c r="GDU20" s="49"/>
      <c r="GDV20" s="49"/>
      <c r="GDW20" s="49"/>
      <c r="GDX20" s="49"/>
      <c r="GDY20" s="47"/>
      <c r="GDZ20" s="48"/>
      <c r="GEA20" s="49"/>
      <c r="GEB20" s="49"/>
      <c r="GEC20" s="49"/>
      <c r="GED20" s="49"/>
      <c r="GEE20" s="49"/>
      <c r="GEF20" s="49"/>
      <c r="GEG20" s="49"/>
      <c r="GEH20" s="49"/>
      <c r="GEI20" s="49"/>
      <c r="GEJ20" s="49"/>
      <c r="GEK20" s="49"/>
      <c r="GEL20" s="49"/>
      <c r="GEM20" s="49"/>
      <c r="GEN20" s="49"/>
      <c r="GEO20" s="49"/>
      <c r="GEP20" s="49"/>
      <c r="GEQ20" s="49"/>
      <c r="GER20" s="49"/>
      <c r="GES20" s="49"/>
      <c r="GET20" s="49"/>
      <c r="GEU20" s="49"/>
      <c r="GEV20" s="49"/>
      <c r="GEW20" s="49"/>
      <c r="GEX20" s="49"/>
      <c r="GEY20" s="49"/>
      <c r="GEZ20" s="49"/>
      <c r="GFA20" s="49"/>
      <c r="GFB20" s="49"/>
      <c r="GFC20" s="47"/>
      <c r="GFD20" s="48"/>
      <c r="GFE20" s="49"/>
      <c r="GFF20" s="49"/>
      <c r="GFG20" s="49"/>
      <c r="GFH20" s="49"/>
      <c r="GFI20" s="49"/>
      <c r="GFJ20" s="49"/>
      <c r="GFK20" s="49"/>
      <c r="GFL20" s="49"/>
      <c r="GFM20" s="49"/>
      <c r="GFN20" s="49"/>
      <c r="GFO20" s="49"/>
      <c r="GFP20" s="49"/>
      <c r="GFQ20" s="49"/>
      <c r="GFR20" s="49"/>
      <c r="GFS20" s="49"/>
      <c r="GFT20" s="49"/>
      <c r="GFU20" s="49"/>
      <c r="GFV20" s="49"/>
      <c r="GFW20" s="49"/>
      <c r="GFX20" s="49"/>
      <c r="GFY20" s="49"/>
      <c r="GFZ20" s="49"/>
      <c r="GGA20" s="49"/>
      <c r="GGB20" s="49"/>
      <c r="GGC20" s="49"/>
      <c r="GGD20" s="49"/>
      <c r="GGE20" s="49"/>
      <c r="GGF20" s="49"/>
      <c r="GGG20" s="47"/>
      <c r="GGH20" s="48"/>
      <c r="GGI20" s="49"/>
      <c r="GGJ20" s="49"/>
      <c r="GGK20" s="49"/>
      <c r="GGL20" s="49"/>
      <c r="GGM20" s="49"/>
      <c r="GGN20" s="49"/>
      <c r="GGO20" s="49"/>
      <c r="GGP20" s="49"/>
      <c r="GGQ20" s="49"/>
      <c r="GGR20" s="49"/>
      <c r="GGS20" s="49"/>
      <c r="GGT20" s="49"/>
      <c r="GGU20" s="49"/>
      <c r="GGV20" s="49"/>
      <c r="GGW20" s="49"/>
      <c r="GGX20" s="49"/>
      <c r="GGY20" s="49"/>
      <c r="GGZ20" s="49"/>
      <c r="GHA20" s="49"/>
      <c r="GHB20" s="49"/>
      <c r="GHC20" s="49"/>
      <c r="GHD20" s="49"/>
      <c r="GHE20" s="49"/>
      <c r="GHF20" s="49"/>
      <c r="GHG20" s="49"/>
      <c r="GHH20" s="49"/>
      <c r="GHI20" s="49"/>
      <c r="GHJ20" s="49"/>
      <c r="GHK20" s="47"/>
      <c r="GHL20" s="48"/>
      <c r="GHM20" s="49"/>
      <c r="GHN20" s="49"/>
      <c r="GHO20" s="49"/>
      <c r="GHP20" s="49"/>
      <c r="GHQ20" s="49"/>
      <c r="GHR20" s="49"/>
      <c r="GHS20" s="49"/>
      <c r="GHT20" s="49"/>
      <c r="GHU20" s="49"/>
      <c r="GHV20" s="49"/>
      <c r="GHW20" s="49"/>
      <c r="GHX20" s="49"/>
      <c r="GHY20" s="49"/>
      <c r="GHZ20" s="49"/>
      <c r="GIA20" s="49"/>
      <c r="GIB20" s="49"/>
      <c r="GIC20" s="49"/>
      <c r="GID20" s="49"/>
      <c r="GIE20" s="49"/>
      <c r="GIF20" s="49"/>
      <c r="GIG20" s="49"/>
      <c r="GIH20" s="49"/>
      <c r="GII20" s="49"/>
      <c r="GIJ20" s="49"/>
      <c r="GIK20" s="49"/>
      <c r="GIL20" s="49"/>
      <c r="GIM20" s="49"/>
      <c r="GIN20" s="49"/>
      <c r="GIO20" s="47"/>
      <c r="GIP20" s="48"/>
      <c r="GIQ20" s="49"/>
      <c r="GIR20" s="49"/>
      <c r="GIS20" s="49"/>
      <c r="GIT20" s="49"/>
      <c r="GIU20" s="49"/>
      <c r="GIV20" s="49"/>
      <c r="GIW20" s="49"/>
      <c r="GIX20" s="49"/>
      <c r="GIY20" s="49"/>
      <c r="GIZ20" s="49"/>
      <c r="GJA20" s="49"/>
      <c r="GJB20" s="49"/>
      <c r="GJC20" s="49"/>
      <c r="GJD20" s="49"/>
      <c r="GJE20" s="49"/>
      <c r="GJF20" s="49"/>
      <c r="GJG20" s="49"/>
      <c r="GJH20" s="49"/>
      <c r="GJI20" s="49"/>
      <c r="GJJ20" s="49"/>
      <c r="GJK20" s="49"/>
      <c r="GJL20" s="49"/>
      <c r="GJM20" s="49"/>
      <c r="GJN20" s="49"/>
      <c r="GJO20" s="49"/>
      <c r="GJP20" s="49"/>
      <c r="GJQ20" s="49"/>
      <c r="GJR20" s="49"/>
      <c r="GJS20" s="47"/>
      <c r="GJT20" s="48"/>
      <c r="GJU20" s="49"/>
      <c r="GJV20" s="49"/>
      <c r="GJW20" s="49"/>
      <c r="GJX20" s="49"/>
      <c r="GJY20" s="49"/>
      <c r="GJZ20" s="49"/>
      <c r="GKA20" s="49"/>
      <c r="GKB20" s="49"/>
      <c r="GKC20" s="49"/>
      <c r="GKD20" s="49"/>
      <c r="GKE20" s="49"/>
      <c r="GKF20" s="49"/>
      <c r="GKG20" s="49"/>
      <c r="GKH20" s="49"/>
      <c r="GKI20" s="49"/>
      <c r="GKJ20" s="49"/>
      <c r="GKK20" s="49"/>
      <c r="GKL20" s="49"/>
      <c r="GKM20" s="49"/>
      <c r="GKN20" s="49"/>
      <c r="GKO20" s="49"/>
      <c r="GKP20" s="49"/>
      <c r="GKQ20" s="49"/>
      <c r="GKR20" s="49"/>
      <c r="GKS20" s="49"/>
      <c r="GKT20" s="49"/>
      <c r="GKU20" s="49"/>
      <c r="GKV20" s="49"/>
      <c r="GKW20" s="47"/>
      <c r="GKX20" s="48"/>
      <c r="GKY20" s="49"/>
      <c r="GKZ20" s="49"/>
      <c r="GLA20" s="49"/>
      <c r="GLB20" s="49"/>
      <c r="GLC20" s="49"/>
      <c r="GLD20" s="49"/>
      <c r="GLE20" s="49"/>
      <c r="GLF20" s="49"/>
      <c r="GLG20" s="49"/>
      <c r="GLH20" s="49"/>
      <c r="GLI20" s="49"/>
      <c r="GLJ20" s="49"/>
      <c r="GLK20" s="49"/>
      <c r="GLL20" s="49"/>
      <c r="GLM20" s="49"/>
      <c r="GLN20" s="49"/>
      <c r="GLO20" s="49"/>
      <c r="GLP20" s="49"/>
      <c r="GLQ20" s="49"/>
      <c r="GLR20" s="49"/>
      <c r="GLS20" s="49"/>
      <c r="GLT20" s="49"/>
      <c r="GLU20" s="49"/>
      <c r="GLV20" s="49"/>
      <c r="GLW20" s="49"/>
      <c r="GLX20" s="49"/>
      <c r="GLY20" s="49"/>
      <c r="GLZ20" s="49"/>
      <c r="GMA20" s="47"/>
      <c r="GMB20" s="48"/>
      <c r="GMC20" s="49"/>
      <c r="GMD20" s="49"/>
      <c r="GME20" s="49"/>
      <c r="GMF20" s="49"/>
      <c r="GMG20" s="49"/>
      <c r="GMH20" s="49"/>
      <c r="GMI20" s="49"/>
      <c r="GMJ20" s="49"/>
      <c r="GMK20" s="49"/>
      <c r="GML20" s="49"/>
      <c r="GMM20" s="49"/>
      <c r="GMN20" s="49"/>
      <c r="GMO20" s="49"/>
      <c r="GMP20" s="49"/>
      <c r="GMQ20" s="49"/>
      <c r="GMR20" s="49"/>
      <c r="GMS20" s="49"/>
      <c r="GMT20" s="49"/>
      <c r="GMU20" s="49"/>
      <c r="GMV20" s="49"/>
      <c r="GMW20" s="49"/>
      <c r="GMX20" s="49"/>
      <c r="GMY20" s="49"/>
      <c r="GMZ20" s="49"/>
      <c r="GNA20" s="49"/>
      <c r="GNB20" s="49"/>
      <c r="GNC20" s="49"/>
      <c r="GND20" s="49"/>
      <c r="GNE20" s="47"/>
      <c r="GNF20" s="48"/>
      <c r="GNG20" s="49"/>
      <c r="GNH20" s="49"/>
      <c r="GNI20" s="49"/>
      <c r="GNJ20" s="49"/>
      <c r="GNK20" s="49"/>
      <c r="GNL20" s="49"/>
      <c r="GNM20" s="49"/>
      <c r="GNN20" s="49"/>
      <c r="GNO20" s="49"/>
      <c r="GNP20" s="49"/>
      <c r="GNQ20" s="49"/>
      <c r="GNR20" s="49"/>
      <c r="GNS20" s="49"/>
      <c r="GNT20" s="49"/>
      <c r="GNU20" s="49"/>
      <c r="GNV20" s="49"/>
      <c r="GNW20" s="49"/>
      <c r="GNX20" s="49"/>
      <c r="GNY20" s="49"/>
      <c r="GNZ20" s="49"/>
      <c r="GOA20" s="49"/>
      <c r="GOB20" s="49"/>
      <c r="GOC20" s="49"/>
      <c r="GOD20" s="49"/>
      <c r="GOE20" s="49"/>
      <c r="GOF20" s="49"/>
      <c r="GOG20" s="49"/>
      <c r="GOH20" s="49"/>
      <c r="GOI20" s="47"/>
      <c r="GOJ20" s="48"/>
      <c r="GOK20" s="49"/>
      <c r="GOL20" s="49"/>
      <c r="GOM20" s="49"/>
      <c r="GON20" s="49"/>
      <c r="GOO20" s="49"/>
      <c r="GOP20" s="49"/>
      <c r="GOQ20" s="49"/>
      <c r="GOR20" s="49"/>
      <c r="GOS20" s="49"/>
      <c r="GOT20" s="49"/>
      <c r="GOU20" s="49"/>
      <c r="GOV20" s="49"/>
      <c r="GOW20" s="49"/>
      <c r="GOX20" s="49"/>
      <c r="GOY20" s="49"/>
      <c r="GOZ20" s="49"/>
      <c r="GPA20" s="49"/>
      <c r="GPB20" s="49"/>
      <c r="GPC20" s="49"/>
      <c r="GPD20" s="49"/>
      <c r="GPE20" s="49"/>
      <c r="GPF20" s="49"/>
      <c r="GPG20" s="49"/>
      <c r="GPH20" s="49"/>
      <c r="GPI20" s="49"/>
      <c r="GPJ20" s="49"/>
      <c r="GPK20" s="49"/>
      <c r="GPL20" s="49"/>
      <c r="GPM20" s="47"/>
      <c r="GPN20" s="48"/>
      <c r="GPO20" s="49"/>
      <c r="GPP20" s="49"/>
      <c r="GPQ20" s="49"/>
      <c r="GPR20" s="49"/>
      <c r="GPS20" s="49"/>
      <c r="GPT20" s="49"/>
      <c r="GPU20" s="49"/>
      <c r="GPV20" s="49"/>
      <c r="GPW20" s="49"/>
      <c r="GPX20" s="49"/>
      <c r="GPY20" s="49"/>
      <c r="GPZ20" s="49"/>
      <c r="GQA20" s="49"/>
      <c r="GQB20" s="49"/>
      <c r="GQC20" s="49"/>
      <c r="GQD20" s="49"/>
      <c r="GQE20" s="49"/>
      <c r="GQF20" s="49"/>
      <c r="GQG20" s="49"/>
      <c r="GQH20" s="49"/>
      <c r="GQI20" s="49"/>
      <c r="GQJ20" s="49"/>
      <c r="GQK20" s="49"/>
      <c r="GQL20" s="49"/>
      <c r="GQM20" s="49"/>
      <c r="GQN20" s="49"/>
      <c r="GQO20" s="49"/>
      <c r="GQP20" s="49"/>
      <c r="GQQ20" s="47"/>
      <c r="GQR20" s="48"/>
      <c r="GQS20" s="49"/>
      <c r="GQT20" s="49"/>
      <c r="GQU20" s="49"/>
      <c r="GQV20" s="49"/>
      <c r="GQW20" s="49"/>
      <c r="GQX20" s="49"/>
      <c r="GQY20" s="49"/>
      <c r="GQZ20" s="49"/>
      <c r="GRA20" s="49"/>
      <c r="GRB20" s="49"/>
      <c r="GRC20" s="49"/>
      <c r="GRD20" s="49"/>
      <c r="GRE20" s="49"/>
      <c r="GRF20" s="49"/>
      <c r="GRG20" s="49"/>
      <c r="GRH20" s="49"/>
      <c r="GRI20" s="49"/>
      <c r="GRJ20" s="49"/>
      <c r="GRK20" s="49"/>
      <c r="GRL20" s="49"/>
      <c r="GRM20" s="49"/>
      <c r="GRN20" s="49"/>
      <c r="GRO20" s="49"/>
      <c r="GRP20" s="49"/>
      <c r="GRQ20" s="49"/>
      <c r="GRR20" s="49"/>
      <c r="GRS20" s="49"/>
      <c r="GRT20" s="49"/>
      <c r="GRU20" s="47"/>
      <c r="GRV20" s="48"/>
      <c r="GRW20" s="49"/>
      <c r="GRX20" s="49"/>
      <c r="GRY20" s="49"/>
      <c r="GRZ20" s="49"/>
      <c r="GSA20" s="49"/>
      <c r="GSB20" s="49"/>
      <c r="GSC20" s="49"/>
      <c r="GSD20" s="49"/>
      <c r="GSE20" s="49"/>
      <c r="GSF20" s="49"/>
      <c r="GSG20" s="49"/>
      <c r="GSH20" s="49"/>
      <c r="GSI20" s="49"/>
      <c r="GSJ20" s="49"/>
      <c r="GSK20" s="49"/>
      <c r="GSL20" s="49"/>
      <c r="GSM20" s="49"/>
      <c r="GSN20" s="49"/>
      <c r="GSO20" s="49"/>
      <c r="GSP20" s="49"/>
      <c r="GSQ20" s="49"/>
      <c r="GSR20" s="49"/>
      <c r="GSS20" s="49"/>
      <c r="GST20" s="49"/>
      <c r="GSU20" s="49"/>
      <c r="GSV20" s="49"/>
      <c r="GSW20" s="49"/>
      <c r="GSX20" s="49"/>
      <c r="GSY20" s="47"/>
      <c r="GSZ20" s="48"/>
      <c r="GTA20" s="49"/>
      <c r="GTB20" s="49"/>
      <c r="GTC20" s="49"/>
      <c r="GTD20" s="49"/>
      <c r="GTE20" s="49"/>
      <c r="GTF20" s="49"/>
      <c r="GTG20" s="49"/>
      <c r="GTH20" s="49"/>
      <c r="GTI20" s="49"/>
      <c r="GTJ20" s="49"/>
      <c r="GTK20" s="49"/>
      <c r="GTL20" s="49"/>
      <c r="GTM20" s="49"/>
      <c r="GTN20" s="49"/>
      <c r="GTO20" s="49"/>
      <c r="GTP20" s="49"/>
      <c r="GTQ20" s="49"/>
      <c r="GTR20" s="49"/>
      <c r="GTS20" s="49"/>
      <c r="GTT20" s="49"/>
      <c r="GTU20" s="49"/>
      <c r="GTV20" s="49"/>
      <c r="GTW20" s="49"/>
      <c r="GTX20" s="49"/>
      <c r="GTY20" s="49"/>
      <c r="GTZ20" s="49"/>
      <c r="GUA20" s="49"/>
      <c r="GUB20" s="49"/>
      <c r="GUC20" s="47"/>
      <c r="GUD20" s="48"/>
      <c r="GUE20" s="49"/>
      <c r="GUF20" s="49"/>
      <c r="GUG20" s="49"/>
      <c r="GUH20" s="49"/>
      <c r="GUI20" s="49"/>
      <c r="GUJ20" s="49"/>
      <c r="GUK20" s="49"/>
      <c r="GUL20" s="49"/>
      <c r="GUM20" s="49"/>
      <c r="GUN20" s="49"/>
      <c r="GUO20" s="49"/>
      <c r="GUP20" s="49"/>
      <c r="GUQ20" s="49"/>
      <c r="GUR20" s="49"/>
      <c r="GUS20" s="49"/>
      <c r="GUT20" s="49"/>
      <c r="GUU20" s="49"/>
      <c r="GUV20" s="49"/>
      <c r="GUW20" s="49"/>
      <c r="GUX20" s="49"/>
      <c r="GUY20" s="49"/>
      <c r="GUZ20" s="49"/>
      <c r="GVA20" s="49"/>
      <c r="GVB20" s="49"/>
      <c r="GVC20" s="49"/>
      <c r="GVD20" s="49"/>
      <c r="GVE20" s="49"/>
      <c r="GVF20" s="49"/>
      <c r="GVG20" s="47"/>
      <c r="GVH20" s="48"/>
      <c r="GVI20" s="49"/>
      <c r="GVJ20" s="49"/>
      <c r="GVK20" s="49"/>
      <c r="GVL20" s="49"/>
      <c r="GVM20" s="49"/>
      <c r="GVN20" s="49"/>
      <c r="GVO20" s="49"/>
      <c r="GVP20" s="49"/>
      <c r="GVQ20" s="49"/>
      <c r="GVR20" s="49"/>
      <c r="GVS20" s="49"/>
      <c r="GVT20" s="49"/>
      <c r="GVU20" s="49"/>
      <c r="GVV20" s="49"/>
      <c r="GVW20" s="49"/>
      <c r="GVX20" s="49"/>
      <c r="GVY20" s="49"/>
      <c r="GVZ20" s="49"/>
      <c r="GWA20" s="49"/>
      <c r="GWB20" s="49"/>
      <c r="GWC20" s="49"/>
      <c r="GWD20" s="49"/>
      <c r="GWE20" s="49"/>
      <c r="GWF20" s="49"/>
      <c r="GWG20" s="49"/>
      <c r="GWH20" s="49"/>
      <c r="GWI20" s="49"/>
      <c r="GWJ20" s="49"/>
      <c r="GWK20" s="47"/>
      <c r="GWL20" s="48"/>
      <c r="GWM20" s="49"/>
      <c r="GWN20" s="49"/>
      <c r="GWO20" s="49"/>
      <c r="GWP20" s="49"/>
      <c r="GWQ20" s="49"/>
      <c r="GWR20" s="49"/>
      <c r="GWS20" s="49"/>
      <c r="GWT20" s="49"/>
      <c r="GWU20" s="49"/>
      <c r="GWV20" s="49"/>
      <c r="GWW20" s="49"/>
      <c r="GWX20" s="49"/>
      <c r="GWY20" s="49"/>
      <c r="GWZ20" s="49"/>
      <c r="GXA20" s="49"/>
      <c r="GXB20" s="49"/>
      <c r="GXC20" s="49"/>
      <c r="GXD20" s="49"/>
      <c r="GXE20" s="49"/>
      <c r="GXF20" s="49"/>
      <c r="GXG20" s="49"/>
      <c r="GXH20" s="49"/>
      <c r="GXI20" s="49"/>
      <c r="GXJ20" s="49"/>
      <c r="GXK20" s="49"/>
      <c r="GXL20" s="49"/>
      <c r="GXM20" s="49"/>
      <c r="GXN20" s="49"/>
      <c r="GXO20" s="47"/>
      <c r="GXP20" s="48"/>
      <c r="GXQ20" s="49"/>
      <c r="GXR20" s="49"/>
      <c r="GXS20" s="49"/>
      <c r="GXT20" s="49"/>
      <c r="GXU20" s="49"/>
      <c r="GXV20" s="49"/>
      <c r="GXW20" s="49"/>
      <c r="GXX20" s="49"/>
      <c r="GXY20" s="49"/>
      <c r="GXZ20" s="49"/>
      <c r="GYA20" s="49"/>
      <c r="GYB20" s="49"/>
      <c r="GYC20" s="49"/>
      <c r="GYD20" s="49"/>
      <c r="GYE20" s="49"/>
      <c r="GYF20" s="49"/>
      <c r="GYG20" s="49"/>
      <c r="GYH20" s="49"/>
      <c r="GYI20" s="49"/>
      <c r="GYJ20" s="49"/>
      <c r="GYK20" s="49"/>
      <c r="GYL20" s="49"/>
      <c r="GYM20" s="49"/>
      <c r="GYN20" s="49"/>
      <c r="GYO20" s="49"/>
      <c r="GYP20" s="49"/>
      <c r="GYQ20" s="49"/>
      <c r="GYR20" s="49"/>
      <c r="GYS20" s="47"/>
      <c r="GYT20" s="48"/>
      <c r="GYU20" s="49"/>
      <c r="GYV20" s="49"/>
      <c r="GYW20" s="49"/>
      <c r="GYX20" s="49"/>
      <c r="GYY20" s="49"/>
      <c r="GYZ20" s="49"/>
      <c r="GZA20" s="49"/>
      <c r="GZB20" s="49"/>
      <c r="GZC20" s="49"/>
      <c r="GZD20" s="49"/>
      <c r="GZE20" s="49"/>
      <c r="GZF20" s="49"/>
      <c r="GZG20" s="49"/>
      <c r="GZH20" s="49"/>
      <c r="GZI20" s="49"/>
      <c r="GZJ20" s="49"/>
      <c r="GZK20" s="49"/>
      <c r="GZL20" s="49"/>
      <c r="GZM20" s="49"/>
      <c r="GZN20" s="49"/>
      <c r="GZO20" s="49"/>
      <c r="GZP20" s="49"/>
      <c r="GZQ20" s="49"/>
      <c r="GZR20" s="49"/>
      <c r="GZS20" s="49"/>
      <c r="GZT20" s="49"/>
      <c r="GZU20" s="49"/>
      <c r="GZV20" s="49"/>
      <c r="GZW20" s="47"/>
      <c r="GZX20" s="48"/>
      <c r="GZY20" s="49"/>
      <c r="GZZ20" s="49"/>
      <c r="HAA20" s="49"/>
      <c r="HAB20" s="49"/>
      <c r="HAC20" s="49"/>
      <c r="HAD20" s="49"/>
      <c r="HAE20" s="49"/>
      <c r="HAF20" s="49"/>
      <c r="HAG20" s="49"/>
      <c r="HAH20" s="49"/>
      <c r="HAI20" s="49"/>
      <c r="HAJ20" s="49"/>
      <c r="HAK20" s="49"/>
      <c r="HAL20" s="49"/>
      <c r="HAM20" s="49"/>
      <c r="HAN20" s="49"/>
      <c r="HAO20" s="49"/>
      <c r="HAP20" s="49"/>
      <c r="HAQ20" s="49"/>
      <c r="HAR20" s="49"/>
      <c r="HAS20" s="49"/>
      <c r="HAT20" s="49"/>
      <c r="HAU20" s="49"/>
      <c r="HAV20" s="49"/>
      <c r="HAW20" s="49"/>
      <c r="HAX20" s="49"/>
      <c r="HAY20" s="49"/>
      <c r="HAZ20" s="49"/>
      <c r="HBA20" s="47"/>
      <c r="HBB20" s="48"/>
      <c r="HBC20" s="49"/>
      <c r="HBD20" s="49"/>
      <c r="HBE20" s="49"/>
      <c r="HBF20" s="49"/>
      <c r="HBG20" s="49"/>
      <c r="HBH20" s="49"/>
      <c r="HBI20" s="49"/>
      <c r="HBJ20" s="49"/>
      <c r="HBK20" s="49"/>
      <c r="HBL20" s="49"/>
      <c r="HBM20" s="49"/>
      <c r="HBN20" s="49"/>
      <c r="HBO20" s="49"/>
      <c r="HBP20" s="49"/>
      <c r="HBQ20" s="49"/>
      <c r="HBR20" s="49"/>
      <c r="HBS20" s="49"/>
      <c r="HBT20" s="49"/>
      <c r="HBU20" s="49"/>
      <c r="HBV20" s="49"/>
      <c r="HBW20" s="49"/>
      <c r="HBX20" s="49"/>
      <c r="HBY20" s="49"/>
      <c r="HBZ20" s="49"/>
      <c r="HCA20" s="49"/>
      <c r="HCB20" s="49"/>
      <c r="HCC20" s="49"/>
      <c r="HCD20" s="49"/>
      <c r="HCE20" s="47"/>
      <c r="HCF20" s="48"/>
      <c r="HCG20" s="49"/>
      <c r="HCH20" s="49"/>
      <c r="HCI20" s="49"/>
      <c r="HCJ20" s="49"/>
      <c r="HCK20" s="49"/>
      <c r="HCL20" s="49"/>
      <c r="HCM20" s="49"/>
      <c r="HCN20" s="49"/>
      <c r="HCO20" s="49"/>
      <c r="HCP20" s="49"/>
      <c r="HCQ20" s="49"/>
      <c r="HCR20" s="49"/>
      <c r="HCS20" s="49"/>
      <c r="HCT20" s="49"/>
      <c r="HCU20" s="49"/>
      <c r="HCV20" s="49"/>
      <c r="HCW20" s="49"/>
      <c r="HCX20" s="49"/>
      <c r="HCY20" s="49"/>
      <c r="HCZ20" s="49"/>
      <c r="HDA20" s="49"/>
      <c r="HDB20" s="49"/>
      <c r="HDC20" s="49"/>
      <c r="HDD20" s="49"/>
      <c r="HDE20" s="49"/>
      <c r="HDF20" s="49"/>
      <c r="HDG20" s="49"/>
      <c r="HDH20" s="49"/>
      <c r="HDI20" s="47"/>
      <c r="HDJ20" s="48"/>
      <c r="HDK20" s="49"/>
      <c r="HDL20" s="49"/>
      <c r="HDM20" s="49"/>
      <c r="HDN20" s="49"/>
      <c r="HDO20" s="49"/>
      <c r="HDP20" s="49"/>
      <c r="HDQ20" s="49"/>
      <c r="HDR20" s="49"/>
      <c r="HDS20" s="49"/>
      <c r="HDT20" s="49"/>
      <c r="HDU20" s="49"/>
      <c r="HDV20" s="49"/>
      <c r="HDW20" s="49"/>
      <c r="HDX20" s="49"/>
      <c r="HDY20" s="49"/>
      <c r="HDZ20" s="49"/>
      <c r="HEA20" s="49"/>
      <c r="HEB20" s="49"/>
      <c r="HEC20" s="49"/>
      <c r="HED20" s="49"/>
      <c r="HEE20" s="49"/>
      <c r="HEF20" s="49"/>
      <c r="HEG20" s="49"/>
      <c r="HEH20" s="49"/>
      <c r="HEI20" s="49"/>
      <c r="HEJ20" s="49"/>
      <c r="HEK20" s="49"/>
      <c r="HEL20" s="49"/>
      <c r="HEM20" s="47"/>
      <c r="HEN20" s="48"/>
      <c r="HEO20" s="49"/>
      <c r="HEP20" s="49"/>
      <c r="HEQ20" s="49"/>
      <c r="HER20" s="49"/>
      <c r="HES20" s="49"/>
      <c r="HET20" s="49"/>
      <c r="HEU20" s="49"/>
      <c r="HEV20" s="49"/>
      <c r="HEW20" s="49"/>
      <c r="HEX20" s="49"/>
      <c r="HEY20" s="49"/>
      <c r="HEZ20" s="49"/>
      <c r="HFA20" s="49"/>
      <c r="HFB20" s="49"/>
      <c r="HFC20" s="49"/>
      <c r="HFD20" s="49"/>
      <c r="HFE20" s="49"/>
      <c r="HFF20" s="49"/>
      <c r="HFG20" s="49"/>
      <c r="HFH20" s="49"/>
      <c r="HFI20" s="49"/>
      <c r="HFJ20" s="49"/>
      <c r="HFK20" s="49"/>
      <c r="HFL20" s="49"/>
      <c r="HFM20" s="49"/>
      <c r="HFN20" s="49"/>
      <c r="HFO20" s="49"/>
      <c r="HFP20" s="49"/>
      <c r="HFQ20" s="47"/>
      <c r="HFR20" s="48"/>
      <c r="HFS20" s="49"/>
      <c r="HFT20" s="49"/>
      <c r="HFU20" s="49"/>
      <c r="HFV20" s="49"/>
      <c r="HFW20" s="49"/>
      <c r="HFX20" s="49"/>
      <c r="HFY20" s="49"/>
      <c r="HFZ20" s="49"/>
      <c r="HGA20" s="49"/>
      <c r="HGB20" s="49"/>
      <c r="HGC20" s="49"/>
      <c r="HGD20" s="49"/>
      <c r="HGE20" s="49"/>
      <c r="HGF20" s="49"/>
      <c r="HGG20" s="49"/>
      <c r="HGH20" s="49"/>
      <c r="HGI20" s="49"/>
      <c r="HGJ20" s="49"/>
      <c r="HGK20" s="49"/>
      <c r="HGL20" s="49"/>
      <c r="HGM20" s="49"/>
      <c r="HGN20" s="49"/>
      <c r="HGO20" s="49"/>
      <c r="HGP20" s="49"/>
      <c r="HGQ20" s="49"/>
      <c r="HGR20" s="49"/>
      <c r="HGS20" s="49"/>
      <c r="HGT20" s="49"/>
      <c r="HGU20" s="47"/>
      <c r="HGV20" s="48"/>
      <c r="HGW20" s="49"/>
      <c r="HGX20" s="49"/>
      <c r="HGY20" s="49"/>
      <c r="HGZ20" s="49"/>
      <c r="HHA20" s="49"/>
      <c r="HHB20" s="49"/>
      <c r="HHC20" s="49"/>
      <c r="HHD20" s="49"/>
      <c r="HHE20" s="49"/>
      <c r="HHF20" s="49"/>
      <c r="HHG20" s="49"/>
      <c r="HHH20" s="49"/>
      <c r="HHI20" s="49"/>
      <c r="HHJ20" s="49"/>
      <c r="HHK20" s="49"/>
      <c r="HHL20" s="49"/>
      <c r="HHM20" s="49"/>
      <c r="HHN20" s="49"/>
      <c r="HHO20" s="49"/>
      <c r="HHP20" s="49"/>
      <c r="HHQ20" s="49"/>
      <c r="HHR20" s="49"/>
      <c r="HHS20" s="49"/>
      <c r="HHT20" s="49"/>
      <c r="HHU20" s="49"/>
      <c r="HHV20" s="49"/>
      <c r="HHW20" s="49"/>
      <c r="HHX20" s="49"/>
      <c r="HHY20" s="47"/>
      <c r="HHZ20" s="48"/>
      <c r="HIA20" s="49"/>
      <c r="HIB20" s="49"/>
      <c r="HIC20" s="49"/>
      <c r="HID20" s="49"/>
      <c r="HIE20" s="49"/>
      <c r="HIF20" s="49"/>
      <c r="HIG20" s="49"/>
      <c r="HIH20" s="49"/>
      <c r="HII20" s="49"/>
      <c r="HIJ20" s="49"/>
      <c r="HIK20" s="49"/>
      <c r="HIL20" s="49"/>
      <c r="HIM20" s="49"/>
      <c r="HIN20" s="49"/>
      <c r="HIO20" s="49"/>
      <c r="HIP20" s="49"/>
      <c r="HIQ20" s="49"/>
      <c r="HIR20" s="49"/>
      <c r="HIS20" s="49"/>
      <c r="HIT20" s="49"/>
      <c r="HIU20" s="49"/>
      <c r="HIV20" s="49"/>
      <c r="HIW20" s="49"/>
      <c r="HIX20" s="49"/>
      <c r="HIY20" s="49"/>
      <c r="HIZ20" s="49"/>
      <c r="HJA20" s="49"/>
      <c r="HJB20" s="49"/>
      <c r="HJC20" s="47"/>
      <c r="HJD20" s="48"/>
      <c r="HJE20" s="49"/>
      <c r="HJF20" s="49"/>
      <c r="HJG20" s="49"/>
      <c r="HJH20" s="49"/>
      <c r="HJI20" s="49"/>
      <c r="HJJ20" s="49"/>
      <c r="HJK20" s="49"/>
      <c r="HJL20" s="49"/>
      <c r="HJM20" s="49"/>
      <c r="HJN20" s="49"/>
      <c r="HJO20" s="49"/>
      <c r="HJP20" s="49"/>
      <c r="HJQ20" s="49"/>
      <c r="HJR20" s="49"/>
      <c r="HJS20" s="49"/>
      <c r="HJT20" s="49"/>
      <c r="HJU20" s="49"/>
      <c r="HJV20" s="49"/>
      <c r="HJW20" s="49"/>
      <c r="HJX20" s="49"/>
      <c r="HJY20" s="49"/>
      <c r="HJZ20" s="49"/>
      <c r="HKA20" s="49"/>
      <c r="HKB20" s="49"/>
      <c r="HKC20" s="49"/>
      <c r="HKD20" s="49"/>
      <c r="HKE20" s="49"/>
      <c r="HKF20" s="49"/>
      <c r="HKG20" s="47"/>
      <c r="HKH20" s="48"/>
      <c r="HKI20" s="49"/>
      <c r="HKJ20" s="49"/>
      <c r="HKK20" s="49"/>
      <c r="HKL20" s="49"/>
      <c r="HKM20" s="49"/>
      <c r="HKN20" s="49"/>
      <c r="HKO20" s="49"/>
      <c r="HKP20" s="49"/>
      <c r="HKQ20" s="49"/>
      <c r="HKR20" s="49"/>
      <c r="HKS20" s="49"/>
      <c r="HKT20" s="49"/>
      <c r="HKU20" s="49"/>
      <c r="HKV20" s="49"/>
      <c r="HKW20" s="49"/>
      <c r="HKX20" s="49"/>
      <c r="HKY20" s="49"/>
      <c r="HKZ20" s="49"/>
      <c r="HLA20" s="49"/>
      <c r="HLB20" s="49"/>
      <c r="HLC20" s="49"/>
      <c r="HLD20" s="49"/>
      <c r="HLE20" s="49"/>
      <c r="HLF20" s="49"/>
      <c r="HLG20" s="49"/>
      <c r="HLH20" s="49"/>
      <c r="HLI20" s="49"/>
      <c r="HLJ20" s="49"/>
      <c r="HLK20" s="47"/>
      <c r="HLL20" s="48"/>
      <c r="HLM20" s="49"/>
      <c r="HLN20" s="49"/>
      <c r="HLO20" s="49"/>
      <c r="HLP20" s="49"/>
      <c r="HLQ20" s="49"/>
      <c r="HLR20" s="49"/>
      <c r="HLS20" s="49"/>
      <c r="HLT20" s="49"/>
      <c r="HLU20" s="49"/>
      <c r="HLV20" s="49"/>
      <c r="HLW20" s="49"/>
      <c r="HLX20" s="49"/>
      <c r="HLY20" s="49"/>
      <c r="HLZ20" s="49"/>
      <c r="HMA20" s="49"/>
      <c r="HMB20" s="49"/>
      <c r="HMC20" s="49"/>
      <c r="HMD20" s="49"/>
      <c r="HME20" s="49"/>
      <c r="HMF20" s="49"/>
      <c r="HMG20" s="49"/>
      <c r="HMH20" s="49"/>
      <c r="HMI20" s="49"/>
      <c r="HMJ20" s="49"/>
      <c r="HMK20" s="49"/>
      <c r="HML20" s="49"/>
      <c r="HMM20" s="49"/>
      <c r="HMN20" s="49"/>
      <c r="HMO20" s="47"/>
      <c r="HMP20" s="48"/>
      <c r="HMQ20" s="49"/>
      <c r="HMR20" s="49"/>
      <c r="HMS20" s="49"/>
      <c r="HMT20" s="49"/>
      <c r="HMU20" s="49"/>
      <c r="HMV20" s="49"/>
      <c r="HMW20" s="49"/>
      <c r="HMX20" s="49"/>
      <c r="HMY20" s="49"/>
      <c r="HMZ20" s="49"/>
      <c r="HNA20" s="49"/>
      <c r="HNB20" s="49"/>
      <c r="HNC20" s="49"/>
      <c r="HND20" s="49"/>
      <c r="HNE20" s="49"/>
      <c r="HNF20" s="49"/>
      <c r="HNG20" s="49"/>
      <c r="HNH20" s="49"/>
      <c r="HNI20" s="49"/>
      <c r="HNJ20" s="49"/>
      <c r="HNK20" s="49"/>
      <c r="HNL20" s="49"/>
      <c r="HNM20" s="49"/>
      <c r="HNN20" s="49"/>
      <c r="HNO20" s="49"/>
      <c r="HNP20" s="49"/>
      <c r="HNQ20" s="49"/>
      <c r="HNR20" s="49"/>
      <c r="HNS20" s="47"/>
      <c r="HNT20" s="48"/>
      <c r="HNU20" s="49"/>
      <c r="HNV20" s="49"/>
      <c r="HNW20" s="49"/>
      <c r="HNX20" s="49"/>
      <c r="HNY20" s="49"/>
      <c r="HNZ20" s="49"/>
      <c r="HOA20" s="49"/>
      <c r="HOB20" s="49"/>
      <c r="HOC20" s="49"/>
      <c r="HOD20" s="49"/>
      <c r="HOE20" s="49"/>
      <c r="HOF20" s="49"/>
      <c r="HOG20" s="49"/>
      <c r="HOH20" s="49"/>
      <c r="HOI20" s="49"/>
      <c r="HOJ20" s="49"/>
      <c r="HOK20" s="49"/>
      <c r="HOL20" s="49"/>
      <c r="HOM20" s="49"/>
      <c r="HON20" s="49"/>
      <c r="HOO20" s="49"/>
      <c r="HOP20" s="49"/>
      <c r="HOQ20" s="49"/>
      <c r="HOR20" s="49"/>
      <c r="HOS20" s="49"/>
      <c r="HOT20" s="49"/>
      <c r="HOU20" s="49"/>
      <c r="HOV20" s="49"/>
      <c r="HOW20" s="47"/>
      <c r="HOX20" s="48"/>
      <c r="HOY20" s="49"/>
      <c r="HOZ20" s="49"/>
      <c r="HPA20" s="49"/>
      <c r="HPB20" s="49"/>
      <c r="HPC20" s="49"/>
      <c r="HPD20" s="49"/>
      <c r="HPE20" s="49"/>
      <c r="HPF20" s="49"/>
      <c r="HPG20" s="49"/>
      <c r="HPH20" s="49"/>
      <c r="HPI20" s="49"/>
      <c r="HPJ20" s="49"/>
      <c r="HPK20" s="49"/>
      <c r="HPL20" s="49"/>
      <c r="HPM20" s="49"/>
      <c r="HPN20" s="49"/>
      <c r="HPO20" s="49"/>
      <c r="HPP20" s="49"/>
      <c r="HPQ20" s="49"/>
      <c r="HPR20" s="49"/>
      <c r="HPS20" s="49"/>
      <c r="HPT20" s="49"/>
      <c r="HPU20" s="49"/>
      <c r="HPV20" s="49"/>
      <c r="HPW20" s="49"/>
      <c r="HPX20" s="49"/>
      <c r="HPY20" s="49"/>
      <c r="HPZ20" s="49"/>
      <c r="HQA20" s="47"/>
      <c r="HQB20" s="48"/>
      <c r="HQC20" s="49"/>
      <c r="HQD20" s="49"/>
      <c r="HQE20" s="49"/>
      <c r="HQF20" s="49"/>
      <c r="HQG20" s="49"/>
      <c r="HQH20" s="49"/>
      <c r="HQI20" s="49"/>
      <c r="HQJ20" s="49"/>
      <c r="HQK20" s="49"/>
      <c r="HQL20" s="49"/>
      <c r="HQM20" s="49"/>
      <c r="HQN20" s="49"/>
      <c r="HQO20" s="49"/>
      <c r="HQP20" s="49"/>
      <c r="HQQ20" s="49"/>
      <c r="HQR20" s="49"/>
      <c r="HQS20" s="49"/>
      <c r="HQT20" s="49"/>
      <c r="HQU20" s="49"/>
      <c r="HQV20" s="49"/>
      <c r="HQW20" s="49"/>
      <c r="HQX20" s="49"/>
      <c r="HQY20" s="49"/>
      <c r="HQZ20" s="49"/>
      <c r="HRA20" s="49"/>
      <c r="HRB20" s="49"/>
      <c r="HRC20" s="49"/>
      <c r="HRD20" s="49"/>
      <c r="HRE20" s="47"/>
      <c r="HRF20" s="48"/>
      <c r="HRG20" s="49"/>
      <c r="HRH20" s="49"/>
      <c r="HRI20" s="49"/>
      <c r="HRJ20" s="49"/>
      <c r="HRK20" s="49"/>
      <c r="HRL20" s="49"/>
      <c r="HRM20" s="49"/>
      <c r="HRN20" s="49"/>
      <c r="HRO20" s="49"/>
      <c r="HRP20" s="49"/>
      <c r="HRQ20" s="49"/>
      <c r="HRR20" s="49"/>
      <c r="HRS20" s="49"/>
      <c r="HRT20" s="49"/>
      <c r="HRU20" s="49"/>
      <c r="HRV20" s="49"/>
      <c r="HRW20" s="49"/>
      <c r="HRX20" s="49"/>
      <c r="HRY20" s="49"/>
      <c r="HRZ20" s="49"/>
      <c r="HSA20" s="49"/>
      <c r="HSB20" s="49"/>
      <c r="HSC20" s="49"/>
      <c r="HSD20" s="49"/>
      <c r="HSE20" s="49"/>
      <c r="HSF20" s="49"/>
      <c r="HSG20" s="49"/>
      <c r="HSH20" s="49"/>
      <c r="HSI20" s="47"/>
      <c r="HSJ20" s="48"/>
      <c r="HSK20" s="49"/>
      <c r="HSL20" s="49"/>
      <c r="HSM20" s="49"/>
      <c r="HSN20" s="49"/>
      <c r="HSO20" s="49"/>
      <c r="HSP20" s="49"/>
      <c r="HSQ20" s="49"/>
      <c r="HSR20" s="49"/>
      <c r="HSS20" s="49"/>
      <c r="HST20" s="49"/>
      <c r="HSU20" s="49"/>
      <c r="HSV20" s="49"/>
      <c r="HSW20" s="49"/>
      <c r="HSX20" s="49"/>
      <c r="HSY20" s="49"/>
      <c r="HSZ20" s="49"/>
      <c r="HTA20" s="49"/>
      <c r="HTB20" s="49"/>
      <c r="HTC20" s="49"/>
      <c r="HTD20" s="49"/>
      <c r="HTE20" s="49"/>
      <c r="HTF20" s="49"/>
      <c r="HTG20" s="49"/>
      <c r="HTH20" s="49"/>
      <c r="HTI20" s="49"/>
      <c r="HTJ20" s="49"/>
      <c r="HTK20" s="49"/>
      <c r="HTL20" s="49"/>
      <c r="HTM20" s="47"/>
      <c r="HTN20" s="48"/>
      <c r="HTO20" s="49"/>
      <c r="HTP20" s="49"/>
      <c r="HTQ20" s="49"/>
      <c r="HTR20" s="49"/>
      <c r="HTS20" s="49"/>
      <c r="HTT20" s="49"/>
      <c r="HTU20" s="49"/>
      <c r="HTV20" s="49"/>
      <c r="HTW20" s="49"/>
      <c r="HTX20" s="49"/>
      <c r="HTY20" s="49"/>
      <c r="HTZ20" s="49"/>
      <c r="HUA20" s="49"/>
      <c r="HUB20" s="49"/>
      <c r="HUC20" s="49"/>
      <c r="HUD20" s="49"/>
      <c r="HUE20" s="49"/>
      <c r="HUF20" s="49"/>
      <c r="HUG20" s="49"/>
      <c r="HUH20" s="49"/>
      <c r="HUI20" s="49"/>
      <c r="HUJ20" s="49"/>
      <c r="HUK20" s="49"/>
      <c r="HUL20" s="49"/>
      <c r="HUM20" s="49"/>
      <c r="HUN20" s="49"/>
      <c r="HUO20" s="49"/>
      <c r="HUP20" s="49"/>
      <c r="HUQ20" s="47"/>
      <c r="HUR20" s="48"/>
      <c r="HUS20" s="49"/>
      <c r="HUT20" s="49"/>
      <c r="HUU20" s="49"/>
      <c r="HUV20" s="49"/>
      <c r="HUW20" s="49"/>
      <c r="HUX20" s="49"/>
      <c r="HUY20" s="49"/>
      <c r="HUZ20" s="49"/>
      <c r="HVA20" s="49"/>
      <c r="HVB20" s="49"/>
      <c r="HVC20" s="49"/>
      <c r="HVD20" s="49"/>
      <c r="HVE20" s="49"/>
      <c r="HVF20" s="49"/>
      <c r="HVG20" s="49"/>
      <c r="HVH20" s="49"/>
      <c r="HVI20" s="49"/>
      <c r="HVJ20" s="49"/>
      <c r="HVK20" s="49"/>
      <c r="HVL20" s="49"/>
      <c r="HVM20" s="49"/>
      <c r="HVN20" s="49"/>
      <c r="HVO20" s="49"/>
      <c r="HVP20" s="49"/>
      <c r="HVQ20" s="49"/>
      <c r="HVR20" s="49"/>
      <c r="HVS20" s="49"/>
      <c r="HVT20" s="49"/>
      <c r="HVU20" s="47"/>
      <c r="HVV20" s="48"/>
      <c r="HVW20" s="49"/>
      <c r="HVX20" s="49"/>
      <c r="HVY20" s="49"/>
      <c r="HVZ20" s="49"/>
      <c r="HWA20" s="49"/>
      <c r="HWB20" s="49"/>
      <c r="HWC20" s="49"/>
      <c r="HWD20" s="49"/>
      <c r="HWE20" s="49"/>
      <c r="HWF20" s="49"/>
      <c r="HWG20" s="49"/>
      <c r="HWH20" s="49"/>
      <c r="HWI20" s="49"/>
      <c r="HWJ20" s="49"/>
      <c r="HWK20" s="49"/>
      <c r="HWL20" s="49"/>
      <c r="HWM20" s="49"/>
      <c r="HWN20" s="49"/>
      <c r="HWO20" s="49"/>
      <c r="HWP20" s="49"/>
      <c r="HWQ20" s="49"/>
      <c r="HWR20" s="49"/>
      <c r="HWS20" s="49"/>
      <c r="HWT20" s="49"/>
      <c r="HWU20" s="49"/>
      <c r="HWV20" s="49"/>
      <c r="HWW20" s="49"/>
      <c r="HWX20" s="49"/>
      <c r="HWY20" s="47"/>
      <c r="HWZ20" s="48"/>
      <c r="HXA20" s="49"/>
      <c r="HXB20" s="49"/>
      <c r="HXC20" s="49"/>
      <c r="HXD20" s="49"/>
      <c r="HXE20" s="49"/>
      <c r="HXF20" s="49"/>
      <c r="HXG20" s="49"/>
      <c r="HXH20" s="49"/>
      <c r="HXI20" s="49"/>
      <c r="HXJ20" s="49"/>
      <c r="HXK20" s="49"/>
      <c r="HXL20" s="49"/>
      <c r="HXM20" s="49"/>
      <c r="HXN20" s="49"/>
      <c r="HXO20" s="49"/>
      <c r="HXP20" s="49"/>
      <c r="HXQ20" s="49"/>
      <c r="HXR20" s="49"/>
      <c r="HXS20" s="49"/>
      <c r="HXT20" s="49"/>
      <c r="HXU20" s="49"/>
      <c r="HXV20" s="49"/>
      <c r="HXW20" s="49"/>
      <c r="HXX20" s="49"/>
      <c r="HXY20" s="49"/>
      <c r="HXZ20" s="49"/>
      <c r="HYA20" s="49"/>
      <c r="HYB20" s="49"/>
      <c r="HYC20" s="47"/>
      <c r="HYD20" s="48"/>
      <c r="HYE20" s="49"/>
      <c r="HYF20" s="49"/>
      <c r="HYG20" s="49"/>
      <c r="HYH20" s="49"/>
      <c r="HYI20" s="49"/>
      <c r="HYJ20" s="49"/>
      <c r="HYK20" s="49"/>
      <c r="HYL20" s="49"/>
      <c r="HYM20" s="49"/>
      <c r="HYN20" s="49"/>
      <c r="HYO20" s="49"/>
      <c r="HYP20" s="49"/>
      <c r="HYQ20" s="49"/>
      <c r="HYR20" s="49"/>
      <c r="HYS20" s="49"/>
      <c r="HYT20" s="49"/>
      <c r="HYU20" s="49"/>
      <c r="HYV20" s="49"/>
      <c r="HYW20" s="49"/>
      <c r="HYX20" s="49"/>
      <c r="HYY20" s="49"/>
      <c r="HYZ20" s="49"/>
      <c r="HZA20" s="49"/>
      <c r="HZB20" s="49"/>
      <c r="HZC20" s="49"/>
      <c r="HZD20" s="49"/>
      <c r="HZE20" s="49"/>
      <c r="HZF20" s="49"/>
      <c r="HZG20" s="47"/>
      <c r="HZH20" s="48"/>
      <c r="HZI20" s="49"/>
      <c r="HZJ20" s="49"/>
      <c r="HZK20" s="49"/>
      <c r="HZL20" s="49"/>
      <c r="HZM20" s="49"/>
      <c r="HZN20" s="49"/>
      <c r="HZO20" s="49"/>
      <c r="HZP20" s="49"/>
      <c r="HZQ20" s="49"/>
      <c r="HZR20" s="49"/>
      <c r="HZS20" s="49"/>
      <c r="HZT20" s="49"/>
      <c r="HZU20" s="49"/>
      <c r="HZV20" s="49"/>
      <c r="HZW20" s="49"/>
      <c r="HZX20" s="49"/>
      <c r="HZY20" s="49"/>
      <c r="HZZ20" s="49"/>
      <c r="IAA20" s="49"/>
      <c r="IAB20" s="49"/>
      <c r="IAC20" s="49"/>
      <c r="IAD20" s="49"/>
      <c r="IAE20" s="49"/>
      <c r="IAF20" s="49"/>
      <c r="IAG20" s="49"/>
      <c r="IAH20" s="49"/>
      <c r="IAI20" s="49"/>
      <c r="IAJ20" s="49"/>
      <c r="IAK20" s="47"/>
      <c r="IAL20" s="48"/>
      <c r="IAM20" s="49"/>
      <c r="IAN20" s="49"/>
      <c r="IAO20" s="49"/>
      <c r="IAP20" s="49"/>
      <c r="IAQ20" s="49"/>
      <c r="IAR20" s="49"/>
      <c r="IAS20" s="49"/>
      <c r="IAT20" s="49"/>
      <c r="IAU20" s="49"/>
      <c r="IAV20" s="49"/>
      <c r="IAW20" s="49"/>
      <c r="IAX20" s="49"/>
      <c r="IAY20" s="49"/>
      <c r="IAZ20" s="49"/>
      <c r="IBA20" s="49"/>
      <c r="IBB20" s="49"/>
      <c r="IBC20" s="49"/>
      <c r="IBD20" s="49"/>
      <c r="IBE20" s="49"/>
      <c r="IBF20" s="49"/>
      <c r="IBG20" s="49"/>
      <c r="IBH20" s="49"/>
      <c r="IBI20" s="49"/>
      <c r="IBJ20" s="49"/>
      <c r="IBK20" s="49"/>
      <c r="IBL20" s="49"/>
      <c r="IBM20" s="49"/>
      <c r="IBN20" s="49"/>
      <c r="IBO20" s="47"/>
      <c r="IBP20" s="48"/>
      <c r="IBQ20" s="49"/>
      <c r="IBR20" s="49"/>
      <c r="IBS20" s="49"/>
      <c r="IBT20" s="49"/>
      <c r="IBU20" s="49"/>
      <c r="IBV20" s="49"/>
      <c r="IBW20" s="49"/>
      <c r="IBX20" s="49"/>
      <c r="IBY20" s="49"/>
      <c r="IBZ20" s="49"/>
      <c r="ICA20" s="49"/>
      <c r="ICB20" s="49"/>
      <c r="ICC20" s="49"/>
      <c r="ICD20" s="49"/>
      <c r="ICE20" s="49"/>
      <c r="ICF20" s="49"/>
      <c r="ICG20" s="49"/>
      <c r="ICH20" s="49"/>
      <c r="ICI20" s="49"/>
      <c r="ICJ20" s="49"/>
      <c r="ICK20" s="49"/>
      <c r="ICL20" s="49"/>
      <c r="ICM20" s="49"/>
      <c r="ICN20" s="49"/>
      <c r="ICO20" s="49"/>
      <c r="ICP20" s="49"/>
      <c r="ICQ20" s="49"/>
      <c r="ICR20" s="49"/>
      <c r="ICS20" s="47"/>
      <c r="ICT20" s="48"/>
      <c r="ICU20" s="49"/>
      <c r="ICV20" s="49"/>
      <c r="ICW20" s="49"/>
      <c r="ICX20" s="49"/>
      <c r="ICY20" s="49"/>
      <c r="ICZ20" s="49"/>
      <c r="IDA20" s="49"/>
      <c r="IDB20" s="49"/>
      <c r="IDC20" s="49"/>
      <c r="IDD20" s="49"/>
      <c r="IDE20" s="49"/>
      <c r="IDF20" s="49"/>
      <c r="IDG20" s="49"/>
      <c r="IDH20" s="49"/>
      <c r="IDI20" s="49"/>
      <c r="IDJ20" s="49"/>
      <c r="IDK20" s="49"/>
      <c r="IDL20" s="49"/>
      <c r="IDM20" s="49"/>
      <c r="IDN20" s="49"/>
      <c r="IDO20" s="49"/>
      <c r="IDP20" s="49"/>
      <c r="IDQ20" s="49"/>
      <c r="IDR20" s="49"/>
      <c r="IDS20" s="49"/>
      <c r="IDT20" s="49"/>
      <c r="IDU20" s="49"/>
      <c r="IDV20" s="49"/>
      <c r="IDW20" s="47"/>
      <c r="IDX20" s="48"/>
      <c r="IDY20" s="49"/>
      <c r="IDZ20" s="49"/>
      <c r="IEA20" s="49"/>
      <c r="IEB20" s="49"/>
      <c r="IEC20" s="49"/>
      <c r="IED20" s="49"/>
      <c r="IEE20" s="49"/>
      <c r="IEF20" s="49"/>
      <c r="IEG20" s="49"/>
      <c r="IEH20" s="49"/>
      <c r="IEI20" s="49"/>
      <c r="IEJ20" s="49"/>
      <c r="IEK20" s="49"/>
      <c r="IEL20" s="49"/>
      <c r="IEM20" s="49"/>
      <c r="IEN20" s="49"/>
      <c r="IEO20" s="49"/>
      <c r="IEP20" s="49"/>
      <c r="IEQ20" s="49"/>
      <c r="IER20" s="49"/>
      <c r="IES20" s="49"/>
      <c r="IET20" s="49"/>
      <c r="IEU20" s="49"/>
      <c r="IEV20" s="49"/>
      <c r="IEW20" s="49"/>
      <c r="IEX20" s="49"/>
      <c r="IEY20" s="49"/>
      <c r="IEZ20" s="49"/>
      <c r="IFA20" s="47"/>
      <c r="IFB20" s="48"/>
      <c r="IFC20" s="49"/>
      <c r="IFD20" s="49"/>
      <c r="IFE20" s="49"/>
      <c r="IFF20" s="49"/>
      <c r="IFG20" s="49"/>
      <c r="IFH20" s="49"/>
      <c r="IFI20" s="49"/>
      <c r="IFJ20" s="49"/>
      <c r="IFK20" s="49"/>
      <c r="IFL20" s="49"/>
      <c r="IFM20" s="49"/>
      <c r="IFN20" s="49"/>
      <c r="IFO20" s="49"/>
      <c r="IFP20" s="49"/>
      <c r="IFQ20" s="49"/>
      <c r="IFR20" s="49"/>
      <c r="IFS20" s="49"/>
      <c r="IFT20" s="49"/>
      <c r="IFU20" s="49"/>
      <c r="IFV20" s="49"/>
      <c r="IFW20" s="49"/>
      <c r="IFX20" s="49"/>
      <c r="IFY20" s="49"/>
      <c r="IFZ20" s="49"/>
      <c r="IGA20" s="49"/>
      <c r="IGB20" s="49"/>
      <c r="IGC20" s="49"/>
      <c r="IGD20" s="49"/>
      <c r="IGE20" s="47"/>
      <c r="IGF20" s="48"/>
      <c r="IGG20" s="49"/>
      <c r="IGH20" s="49"/>
      <c r="IGI20" s="49"/>
      <c r="IGJ20" s="49"/>
      <c r="IGK20" s="49"/>
      <c r="IGL20" s="49"/>
      <c r="IGM20" s="49"/>
      <c r="IGN20" s="49"/>
      <c r="IGO20" s="49"/>
      <c r="IGP20" s="49"/>
      <c r="IGQ20" s="49"/>
      <c r="IGR20" s="49"/>
      <c r="IGS20" s="49"/>
      <c r="IGT20" s="49"/>
      <c r="IGU20" s="49"/>
      <c r="IGV20" s="49"/>
      <c r="IGW20" s="49"/>
      <c r="IGX20" s="49"/>
      <c r="IGY20" s="49"/>
      <c r="IGZ20" s="49"/>
      <c r="IHA20" s="49"/>
      <c r="IHB20" s="49"/>
      <c r="IHC20" s="49"/>
      <c r="IHD20" s="49"/>
      <c r="IHE20" s="49"/>
      <c r="IHF20" s="49"/>
      <c r="IHG20" s="49"/>
      <c r="IHH20" s="49"/>
      <c r="IHI20" s="47"/>
      <c r="IHJ20" s="48"/>
      <c r="IHK20" s="49"/>
      <c r="IHL20" s="49"/>
      <c r="IHM20" s="49"/>
      <c r="IHN20" s="49"/>
      <c r="IHO20" s="49"/>
      <c r="IHP20" s="49"/>
      <c r="IHQ20" s="49"/>
      <c r="IHR20" s="49"/>
      <c r="IHS20" s="49"/>
      <c r="IHT20" s="49"/>
      <c r="IHU20" s="49"/>
      <c r="IHV20" s="49"/>
      <c r="IHW20" s="49"/>
      <c r="IHX20" s="49"/>
      <c r="IHY20" s="49"/>
      <c r="IHZ20" s="49"/>
      <c r="IIA20" s="49"/>
      <c r="IIB20" s="49"/>
      <c r="IIC20" s="49"/>
      <c r="IID20" s="49"/>
      <c r="IIE20" s="49"/>
      <c r="IIF20" s="49"/>
      <c r="IIG20" s="49"/>
      <c r="IIH20" s="49"/>
      <c r="III20" s="49"/>
      <c r="IIJ20" s="49"/>
      <c r="IIK20" s="49"/>
      <c r="IIL20" s="49"/>
      <c r="IIM20" s="47"/>
      <c r="IIN20" s="48"/>
      <c r="IIO20" s="49"/>
      <c r="IIP20" s="49"/>
      <c r="IIQ20" s="49"/>
      <c r="IIR20" s="49"/>
      <c r="IIS20" s="49"/>
      <c r="IIT20" s="49"/>
      <c r="IIU20" s="49"/>
      <c r="IIV20" s="49"/>
      <c r="IIW20" s="49"/>
      <c r="IIX20" s="49"/>
      <c r="IIY20" s="49"/>
      <c r="IIZ20" s="49"/>
      <c r="IJA20" s="49"/>
      <c r="IJB20" s="49"/>
      <c r="IJC20" s="49"/>
      <c r="IJD20" s="49"/>
      <c r="IJE20" s="49"/>
      <c r="IJF20" s="49"/>
      <c r="IJG20" s="49"/>
      <c r="IJH20" s="49"/>
      <c r="IJI20" s="49"/>
      <c r="IJJ20" s="49"/>
      <c r="IJK20" s="49"/>
      <c r="IJL20" s="49"/>
      <c r="IJM20" s="49"/>
      <c r="IJN20" s="49"/>
      <c r="IJO20" s="49"/>
      <c r="IJP20" s="49"/>
      <c r="IJQ20" s="47"/>
      <c r="IJR20" s="48"/>
      <c r="IJS20" s="49"/>
      <c r="IJT20" s="49"/>
      <c r="IJU20" s="49"/>
      <c r="IJV20" s="49"/>
      <c r="IJW20" s="49"/>
      <c r="IJX20" s="49"/>
      <c r="IJY20" s="49"/>
      <c r="IJZ20" s="49"/>
      <c r="IKA20" s="49"/>
      <c r="IKB20" s="49"/>
      <c r="IKC20" s="49"/>
      <c r="IKD20" s="49"/>
      <c r="IKE20" s="49"/>
      <c r="IKF20" s="49"/>
      <c r="IKG20" s="49"/>
      <c r="IKH20" s="49"/>
      <c r="IKI20" s="49"/>
      <c r="IKJ20" s="49"/>
      <c r="IKK20" s="49"/>
      <c r="IKL20" s="49"/>
      <c r="IKM20" s="49"/>
      <c r="IKN20" s="49"/>
      <c r="IKO20" s="49"/>
      <c r="IKP20" s="49"/>
      <c r="IKQ20" s="49"/>
      <c r="IKR20" s="49"/>
      <c r="IKS20" s="49"/>
      <c r="IKT20" s="49"/>
      <c r="IKU20" s="47"/>
      <c r="IKV20" s="48"/>
      <c r="IKW20" s="49"/>
      <c r="IKX20" s="49"/>
      <c r="IKY20" s="49"/>
      <c r="IKZ20" s="49"/>
      <c r="ILA20" s="49"/>
      <c r="ILB20" s="49"/>
      <c r="ILC20" s="49"/>
      <c r="ILD20" s="49"/>
      <c r="ILE20" s="49"/>
      <c r="ILF20" s="49"/>
      <c r="ILG20" s="49"/>
      <c r="ILH20" s="49"/>
      <c r="ILI20" s="49"/>
      <c r="ILJ20" s="49"/>
      <c r="ILK20" s="49"/>
      <c r="ILL20" s="49"/>
      <c r="ILM20" s="49"/>
      <c r="ILN20" s="49"/>
      <c r="ILO20" s="49"/>
      <c r="ILP20" s="49"/>
      <c r="ILQ20" s="49"/>
      <c r="ILR20" s="49"/>
      <c r="ILS20" s="49"/>
      <c r="ILT20" s="49"/>
      <c r="ILU20" s="49"/>
      <c r="ILV20" s="49"/>
      <c r="ILW20" s="49"/>
      <c r="ILX20" s="49"/>
      <c r="ILY20" s="47"/>
      <c r="ILZ20" s="48"/>
      <c r="IMA20" s="49"/>
      <c r="IMB20" s="49"/>
      <c r="IMC20" s="49"/>
      <c r="IMD20" s="49"/>
      <c r="IME20" s="49"/>
      <c r="IMF20" s="49"/>
      <c r="IMG20" s="49"/>
      <c r="IMH20" s="49"/>
      <c r="IMI20" s="49"/>
      <c r="IMJ20" s="49"/>
      <c r="IMK20" s="49"/>
      <c r="IML20" s="49"/>
      <c r="IMM20" s="49"/>
      <c r="IMN20" s="49"/>
      <c r="IMO20" s="49"/>
      <c r="IMP20" s="49"/>
      <c r="IMQ20" s="49"/>
      <c r="IMR20" s="49"/>
      <c r="IMS20" s="49"/>
      <c r="IMT20" s="49"/>
      <c r="IMU20" s="49"/>
      <c r="IMV20" s="49"/>
      <c r="IMW20" s="49"/>
      <c r="IMX20" s="49"/>
      <c r="IMY20" s="49"/>
      <c r="IMZ20" s="49"/>
      <c r="INA20" s="49"/>
      <c r="INB20" s="49"/>
      <c r="INC20" s="47"/>
      <c r="IND20" s="48"/>
      <c r="INE20" s="49"/>
      <c r="INF20" s="49"/>
      <c r="ING20" s="49"/>
      <c r="INH20" s="49"/>
      <c r="INI20" s="49"/>
      <c r="INJ20" s="49"/>
      <c r="INK20" s="49"/>
      <c r="INL20" s="49"/>
      <c r="INM20" s="49"/>
      <c r="INN20" s="49"/>
      <c r="INO20" s="49"/>
      <c r="INP20" s="49"/>
      <c r="INQ20" s="49"/>
      <c r="INR20" s="49"/>
      <c r="INS20" s="49"/>
      <c r="INT20" s="49"/>
      <c r="INU20" s="49"/>
      <c r="INV20" s="49"/>
      <c r="INW20" s="49"/>
      <c r="INX20" s="49"/>
      <c r="INY20" s="49"/>
      <c r="INZ20" s="49"/>
      <c r="IOA20" s="49"/>
      <c r="IOB20" s="49"/>
      <c r="IOC20" s="49"/>
      <c r="IOD20" s="49"/>
      <c r="IOE20" s="49"/>
      <c r="IOF20" s="49"/>
      <c r="IOG20" s="47"/>
      <c r="IOH20" s="48"/>
      <c r="IOI20" s="49"/>
      <c r="IOJ20" s="49"/>
      <c r="IOK20" s="49"/>
      <c r="IOL20" s="49"/>
      <c r="IOM20" s="49"/>
      <c r="ION20" s="49"/>
      <c r="IOO20" s="49"/>
      <c r="IOP20" s="49"/>
      <c r="IOQ20" s="49"/>
      <c r="IOR20" s="49"/>
      <c r="IOS20" s="49"/>
      <c r="IOT20" s="49"/>
      <c r="IOU20" s="49"/>
      <c r="IOV20" s="49"/>
      <c r="IOW20" s="49"/>
      <c r="IOX20" s="49"/>
      <c r="IOY20" s="49"/>
      <c r="IOZ20" s="49"/>
      <c r="IPA20" s="49"/>
      <c r="IPB20" s="49"/>
      <c r="IPC20" s="49"/>
      <c r="IPD20" s="49"/>
      <c r="IPE20" s="49"/>
      <c r="IPF20" s="49"/>
      <c r="IPG20" s="49"/>
      <c r="IPH20" s="49"/>
      <c r="IPI20" s="49"/>
      <c r="IPJ20" s="49"/>
      <c r="IPK20" s="47"/>
      <c r="IPL20" s="48"/>
      <c r="IPM20" s="49"/>
      <c r="IPN20" s="49"/>
      <c r="IPO20" s="49"/>
      <c r="IPP20" s="49"/>
      <c r="IPQ20" s="49"/>
      <c r="IPR20" s="49"/>
      <c r="IPS20" s="49"/>
      <c r="IPT20" s="49"/>
      <c r="IPU20" s="49"/>
      <c r="IPV20" s="49"/>
      <c r="IPW20" s="49"/>
      <c r="IPX20" s="49"/>
      <c r="IPY20" s="49"/>
      <c r="IPZ20" s="49"/>
      <c r="IQA20" s="49"/>
      <c r="IQB20" s="49"/>
      <c r="IQC20" s="49"/>
      <c r="IQD20" s="49"/>
      <c r="IQE20" s="49"/>
      <c r="IQF20" s="49"/>
      <c r="IQG20" s="49"/>
      <c r="IQH20" s="49"/>
      <c r="IQI20" s="49"/>
      <c r="IQJ20" s="49"/>
      <c r="IQK20" s="49"/>
      <c r="IQL20" s="49"/>
      <c r="IQM20" s="49"/>
      <c r="IQN20" s="49"/>
      <c r="IQO20" s="47"/>
      <c r="IQP20" s="48"/>
      <c r="IQQ20" s="49"/>
      <c r="IQR20" s="49"/>
      <c r="IQS20" s="49"/>
      <c r="IQT20" s="49"/>
      <c r="IQU20" s="49"/>
      <c r="IQV20" s="49"/>
      <c r="IQW20" s="49"/>
      <c r="IQX20" s="49"/>
      <c r="IQY20" s="49"/>
      <c r="IQZ20" s="49"/>
      <c r="IRA20" s="49"/>
      <c r="IRB20" s="49"/>
      <c r="IRC20" s="49"/>
      <c r="IRD20" s="49"/>
      <c r="IRE20" s="49"/>
      <c r="IRF20" s="49"/>
      <c r="IRG20" s="49"/>
      <c r="IRH20" s="49"/>
      <c r="IRI20" s="49"/>
      <c r="IRJ20" s="49"/>
      <c r="IRK20" s="49"/>
      <c r="IRL20" s="49"/>
      <c r="IRM20" s="49"/>
      <c r="IRN20" s="49"/>
      <c r="IRO20" s="49"/>
      <c r="IRP20" s="49"/>
      <c r="IRQ20" s="49"/>
      <c r="IRR20" s="49"/>
      <c r="IRS20" s="47"/>
      <c r="IRT20" s="48"/>
      <c r="IRU20" s="49"/>
      <c r="IRV20" s="49"/>
      <c r="IRW20" s="49"/>
      <c r="IRX20" s="49"/>
      <c r="IRY20" s="49"/>
      <c r="IRZ20" s="49"/>
      <c r="ISA20" s="49"/>
      <c r="ISB20" s="49"/>
      <c r="ISC20" s="49"/>
      <c r="ISD20" s="49"/>
      <c r="ISE20" s="49"/>
      <c r="ISF20" s="49"/>
      <c r="ISG20" s="49"/>
      <c r="ISH20" s="49"/>
      <c r="ISI20" s="49"/>
      <c r="ISJ20" s="49"/>
      <c r="ISK20" s="49"/>
      <c r="ISL20" s="49"/>
      <c r="ISM20" s="49"/>
      <c r="ISN20" s="49"/>
      <c r="ISO20" s="49"/>
      <c r="ISP20" s="49"/>
      <c r="ISQ20" s="49"/>
      <c r="ISR20" s="49"/>
      <c r="ISS20" s="49"/>
      <c r="IST20" s="49"/>
      <c r="ISU20" s="49"/>
      <c r="ISV20" s="49"/>
      <c r="ISW20" s="47"/>
      <c r="ISX20" s="48"/>
      <c r="ISY20" s="49"/>
      <c r="ISZ20" s="49"/>
      <c r="ITA20" s="49"/>
      <c r="ITB20" s="49"/>
      <c r="ITC20" s="49"/>
      <c r="ITD20" s="49"/>
      <c r="ITE20" s="49"/>
      <c r="ITF20" s="49"/>
      <c r="ITG20" s="49"/>
      <c r="ITH20" s="49"/>
      <c r="ITI20" s="49"/>
      <c r="ITJ20" s="49"/>
      <c r="ITK20" s="49"/>
      <c r="ITL20" s="49"/>
      <c r="ITM20" s="49"/>
      <c r="ITN20" s="49"/>
      <c r="ITO20" s="49"/>
      <c r="ITP20" s="49"/>
      <c r="ITQ20" s="49"/>
      <c r="ITR20" s="49"/>
      <c r="ITS20" s="49"/>
      <c r="ITT20" s="49"/>
      <c r="ITU20" s="49"/>
      <c r="ITV20" s="49"/>
      <c r="ITW20" s="49"/>
      <c r="ITX20" s="49"/>
      <c r="ITY20" s="49"/>
      <c r="ITZ20" s="49"/>
      <c r="IUA20" s="47"/>
      <c r="IUB20" s="48"/>
      <c r="IUC20" s="49"/>
      <c r="IUD20" s="49"/>
      <c r="IUE20" s="49"/>
      <c r="IUF20" s="49"/>
      <c r="IUG20" s="49"/>
      <c r="IUH20" s="49"/>
      <c r="IUI20" s="49"/>
      <c r="IUJ20" s="49"/>
      <c r="IUK20" s="49"/>
      <c r="IUL20" s="49"/>
      <c r="IUM20" s="49"/>
      <c r="IUN20" s="49"/>
      <c r="IUO20" s="49"/>
      <c r="IUP20" s="49"/>
      <c r="IUQ20" s="49"/>
      <c r="IUR20" s="49"/>
      <c r="IUS20" s="49"/>
      <c r="IUT20" s="49"/>
      <c r="IUU20" s="49"/>
      <c r="IUV20" s="49"/>
      <c r="IUW20" s="49"/>
      <c r="IUX20" s="49"/>
      <c r="IUY20" s="49"/>
      <c r="IUZ20" s="49"/>
      <c r="IVA20" s="49"/>
      <c r="IVB20" s="49"/>
      <c r="IVC20" s="49"/>
      <c r="IVD20" s="49"/>
      <c r="IVE20" s="47"/>
      <c r="IVF20" s="48"/>
      <c r="IVG20" s="49"/>
      <c r="IVH20" s="49"/>
      <c r="IVI20" s="49"/>
      <c r="IVJ20" s="49"/>
      <c r="IVK20" s="49"/>
      <c r="IVL20" s="49"/>
      <c r="IVM20" s="49"/>
      <c r="IVN20" s="49"/>
      <c r="IVO20" s="49"/>
      <c r="IVP20" s="49"/>
      <c r="IVQ20" s="49"/>
      <c r="IVR20" s="49"/>
      <c r="IVS20" s="49"/>
      <c r="IVT20" s="49"/>
      <c r="IVU20" s="49"/>
      <c r="IVV20" s="49"/>
      <c r="IVW20" s="49"/>
      <c r="IVX20" s="49"/>
      <c r="IVY20" s="49"/>
      <c r="IVZ20" s="49"/>
      <c r="IWA20" s="49"/>
      <c r="IWB20" s="49"/>
      <c r="IWC20" s="49"/>
      <c r="IWD20" s="49"/>
      <c r="IWE20" s="49"/>
      <c r="IWF20" s="49"/>
      <c r="IWG20" s="49"/>
      <c r="IWH20" s="49"/>
      <c r="IWI20" s="47"/>
      <c r="IWJ20" s="48"/>
      <c r="IWK20" s="49"/>
      <c r="IWL20" s="49"/>
      <c r="IWM20" s="49"/>
      <c r="IWN20" s="49"/>
      <c r="IWO20" s="49"/>
      <c r="IWP20" s="49"/>
      <c r="IWQ20" s="49"/>
      <c r="IWR20" s="49"/>
      <c r="IWS20" s="49"/>
      <c r="IWT20" s="49"/>
      <c r="IWU20" s="49"/>
      <c r="IWV20" s="49"/>
      <c r="IWW20" s="49"/>
      <c r="IWX20" s="49"/>
      <c r="IWY20" s="49"/>
      <c r="IWZ20" s="49"/>
      <c r="IXA20" s="49"/>
      <c r="IXB20" s="49"/>
      <c r="IXC20" s="49"/>
      <c r="IXD20" s="49"/>
      <c r="IXE20" s="49"/>
      <c r="IXF20" s="49"/>
      <c r="IXG20" s="49"/>
      <c r="IXH20" s="49"/>
      <c r="IXI20" s="49"/>
      <c r="IXJ20" s="49"/>
      <c r="IXK20" s="49"/>
      <c r="IXL20" s="49"/>
      <c r="IXM20" s="47"/>
      <c r="IXN20" s="48"/>
      <c r="IXO20" s="49"/>
      <c r="IXP20" s="49"/>
      <c r="IXQ20" s="49"/>
      <c r="IXR20" s="49"/>
      <c r="IXS20" s="49"/>
      <c r="IXT20" s="49"/>
      <c r="IXU20" s="49"/>
      <c r="IXV20" s="49"/>
      <c r="IXW20" s="49"/>
      <c r="IXX20" s="49"/>
      <c r="IXY20" s="49"/>
      <c r="IXZ20" s="49"/>
      <c r="IYA20" s="49"/>
      <c r="IYB20" s="49"/>
      <c r="IYC20" s="49"/>
      <c r="IYD20" s="49"/>
      <c r="IYE20" s="49"/>
      <c r="IYF20" s="49"/>
      <c r="IYG20" s="49"/>
      <c r="IYH20" s="49"/>
      <c r="IYI20" s="49"/>
      <c r="IYJ20" s="49"/>
      <c r="IYK20" s="49"/>
      <c r="IYL20" s="49"/>
      <c r="IYM20" s="49"/>
      <c r="IYN20" s="49"/>
      <c r="IYO20" s="49"/>
      <c r="IYP20" s="49"/>
      <c r="IYQ20" s="47"/>
      <c r="IYR20" s="48"/>
      <c r="IYS20" s="49"/>
      <c r="IYT20" s="49"/>
      <c r="IYU20" s="49"/>
      <c r="IYV20" s="49"/>
      <c r="IYW20" s="49"/>
      <c r="IYX20" s="49"/>
      <c r="IYY20" s="49"/>
      <c r="IYZ20" s="49"/>
      <c r="IZA20" s="49"/>
      <c r="IZB20" s="49"/>
      <c r="IZC20" s="49"/>
      <c r="IZD20" s="49"/>
      <c r="IZE20" s="49"/>
      <c r="IZF20" s="49"/>
      <c r="IZG20" s="49"/>
      <c r="IZH20" s="49"/>
      <c r="IZI20" s="49"/>
      <c r="IZJ20" s="49"/>
      <c r="IZK20" s="49"/>
      <c r="IZL20" s="49"/>
      <c r="IZM20" s="49"/>
      <c r="IZN20" s="49"/>
      <c r="IZO20" s="49"/>
      <c r="IZP20" s="49"/>
      <c r="IZQ20" s="49"/>
      <c r="IZR20" s="49"/>
      <c r="IZS20" s="49"/>
      <c r="IZT20" s="49"/>
      <c r="IZU20" s="47"/>
      <c r="IZV20" s="48"/>
      <c r="IZW20" s="49"/>
      <c r="IZX20" s="49"/>
      <c r="IZY20" s="49"/>
      <c r="IZZ20" s="49"/>
      <c r="JAA20" s="49"/>
      <c r="JAB20" s="49"/>
      <c r="JAC20" s="49"/>
      <c r="JAD20" s="49"/>
      <c r="JAE20" s="49"/>
      <c r="JAF20" s="49"/>
      <c r="JAG20" s="49"/>
      <c r="JAH20" s="49"/>
      <c r="JAI20" s="49"/>
      <c r="JAJ20" s="49"/>
      <c r="JAK20" s="49"/>
      <c r="JAL20" s="49"/>
      <c r="JAM20" s="49"/>
      <c r="JAN20" s="49"/>
      <c r="JAO20" s="49"/>
      <c r="JAP20" s="49"/>
      <c r="JAQ20" s="49"/>
      <c r="JAR20" s="49"/>
      <c r="JAS20" s="49"/>
      <c r="JAT20" s="49"/>
      <c r="JAU20" s="49"/>
      <c r="JAV20" s="49"/>
      <c r="JAW20" s="49"/>
      <c r="JAX20" s="49"/>
      <c r="JAY20" s="47"/>
      <c r="JAZ20" s="48"/>
      <c r="JBA20" s="49"/>
      <c r="JBB20" s="49"/>
      <c r="JBC20" s="49"/>
      <c r="JBD20" s="49"/>
      <c r="JBE20" s="49"/>
      <c r="JBF20" s="49"/>
      <c r="JBG20" s="49"/>
      <c r="JBH20" s="49"/>
      <c r="JBI20" s="49"/>
      <c r="JBJ20" s="49"/>
      <c r="JBK20" s="49"/>
      <c r="JBL20" s="49"/>
      <c r="JBM20" s="49"/>
      <c r="JBN20" s="49"/>
      <c r="JBO20" s="49"/>
      <c r="JBP20" s="49"/>
      <c r="JBQ20" s="49"/>
      <c r="JBR20" s="49"/>
      <c r="JBS20" s="49"/>
      <c r="JBT20" s="49"/>
      <c r="JBU20" s="49"/>
      <c r="JBV20" s="49"/>
      <c r="JBW20" s="49"/>
      <c r="JBX20" s="49"/>
      <c r="JBY20" s="49"/>
      <c r="JBZ20" s="49"/>
      <c r="JCA20" s="49"/>
      <c r="JCB20" s="49"/>
      <c r="JCC20" s="47"/>
      <c r="JCD20" s="48"/>
      <c r="JCE20" s="49"/>
      <c r="JCF20" s="49"/>
      <c r="JCG20" s="49"/>
      <c r="JCH20" s="49"/>
      <c r="JCI20" s="49"/>
      <c r="JCJ20" s="49"/>
      <c r="JCK20" s="49"/>
      <c r="JCL20" s="49"/>
      <c r="JCM20" s="49"/>
      <c r="JCN20" s="49"/>
      <c r="JCO20" s="49"/>
      <c r="JCP20" s="49"/>
      <c r="JCQ20" s="49"/>
      <c r="JCR20" s="49"/>
      <c r="JCS20" s="49"/>
      <c r="JCT20" s="49"/>
      <c r="JCU20" s="49"/>
      <c r="JCV20" s="49"/>
      <c r="JCW20" s="49"/>
      <c r="JCX20" s="49"/>
      <c r="JCY20" s="49"/>
      <c r="JCZ20" s="49"/>
      <c r="JDA20" s="49"/>
      <c r="JDB20" s="49"/>
      <c r="JDC20" s="49"/>
      <c r="JDD20" s="49"/>
      <c r="JDE20" s="49"/>
      <c r="JDF20" s="49"/>
      <c r="JDG20" s="47"/>
      <c r="JDH20" s="48"/>
      <c r="JDI20" s="49"/>
      <c r="JDJ20" s="49"/>
      <c r="JDK20" s="49"/>
      <c r="JDL20" s="49"/>
      <c r="JDM20" s="49"/>
      <c r="JDN20" s="49"/>
      <c r="JDO20" s="49"/>
      <c r="JDP20" s="49"/>
      <c r="JDQ20" s="49"/>
      <c r="JDR20" s="49"/>
      <c r="JDS20" s="49"/>
      <c r="JDT20" s="49"/>
      <c r="JDU20" s="49"/>
      <c r="JDV20" s="49"/>
      <c r="JDW20" s="49"/>
      <c r="JDX20" s="49"/>
      <c r="JDY20" s="49"/>
      <c r="JDZ20" s="49"/>
      <c r="JEA20" s="49"/>
      <c r="JEB20" s="49"/>
      <c r="JEC20" s="49"/>
      <c r="JED20" s="49"/>
      <c r="JEE20" s="49"/>
      <c r="JEF20" s="49"/>
      <c r="JEG20" s="49"/>
      <c r="JEH20" s="49"/>
      <c r="JEI20" s="49"/>
      <c r="JEJ20" s="49"/>
      <c r="JEK20" s="47"/>
      <c r="JEL20" s="48"/>
      <c r="JEM20" s="49"/>
      <c r="JEN20" s="49"/>
      <c r="JEO20" s="49"/>
      <c r="JEP20" s="49"/>
      <c r="JEQ20" s="49"/>
      <c r="JER20" s="49"/>
      <c r="JES20" s="49"/>
      <c r="JET20" s="49"/>
      <c r="JEU20" s="49"/>
      <c r="JEV20" s="49"/>
      <c r="JEW20" s="49"/>
      <c r="JEX20" s="49"/>
      <c r="JEY20" s="49"/>
      <c r="JEZ20" s="49"/>
      <c r="JFA20" s="49"/>
      <c r="JFB20" s="49"/>
      <c r="JFC20" s="49"/>
      <c r="JFD20" s="49"/>
      <c r="JFE20" s="49"/>
      <c r="JFF20" s="49"/>
      <c r="JFG20" s="49"/>
      <c r="JFH20" s="49"/>
      <c r="JFI20" s="49"/>
      <c r="JFJ20" s="49"/>
      <c r="JFK20" s="49"/>
      <c r="JFL20" s="49"/>
      <c r="JFM20" s="49"/>
      <c r="JFN20" s="49"/>
      <c r="JFO20" s="47"/>
      <c r="JFP20" s="48"/>
      <c r="JFQ20" s="49"/>
      <c r="JFR20" s="49"/>
      <c r="JFS20" s="49"/>
      <c r="JFT20" s="49"/>
      <c r="JFU20" s="49"/>
      <c r="JFV20" s="49"/>
      <c r="JFW20" s="49"/>
      <c r="JFX20" s="49"/>
      <c r="JFY20" s="49"/>
      <c r="JFZ20" s="49"/>
      <c r="JGA20" s="49"/>
      <c r="JGB20" s="49"/>
      <c r="JGC20" s="49"/>
      <c r="JGD20" s="49"/>
      <c r="JGE20" s="49"/>
      <c r="JGF20" s="49"/>
      <c r="JGG20" s="49"/>
      <c r="JGH20" s="49"/>
      <c r="JGI20" s="49"/>
      <c r="JGJ20" s="49"/>
      <c r="JGK20" s="49"/>
      <c r="JGL20" s="49"/>
      <c r="JGM20" s="49"/>
      <c r="JGN20" s="49"/>
      <c r="JGO20" s="49"/>
      <c r="JGP20" s="49"/>
      <c r="JGQ20" s="49"/>
      <c r="JGR20" s="49"/>
      <c r="JGS20" s="47"/>
      <c r="JGT20" s="48"/>
      <c r="JGU20" s="49"/>
      <c r="JGV20" s="49"/>
      <c r="JGW20" s="49"/>
      <c r="JGX20" s="49"/>
      <c r="JGY20" s="49"/>
      <c r="JGZ20" s="49"/>
      <c r="JHA20" s="49"/>
      <c r="JHB20" s="49"/>
      <c r="JHC20" s="49"/>
      <c r="JHD20" s="49"/>
      <c r="JHE20" s="49"/>
      <c r="JHF20" s="49"/>
      <c r="JHG20" s="49"/>
      <c r="JHH20" s="49"/>
      <c r="JHI20" s="49"/>
      <c r="JHJ20" s="49"/>
      <c r="JHK20" s="49"/>
      <c r="JHL20" s="49"/>
      <c r="JHM20" s="49"/>
      <c r="JHN20" s="49"/>
      <c r="JHO20" s="49"/>
      <c r="JHP20" s="49"/>
      <c r="JHQ20" s="49"/>
      <c r="JHR20" s="49"/>
      <c r="JHS20" s="49"/>
      <c r="JHT20" s="49"/>
      <c r="JHU20" s="49"/>
      <c r="JHV20" s="49"/>
      <c r="JHW20" s="47"/>
      <c r="JHX20" s="48"/>
      <c r="JHY20" s="49"/>
      <c r="JHZ20" s="49"/>
      <c r="JIA20" s="49"/>
      <c r="JIB20" s="49"/>
      <c r="JIC20" s="49"/>
      <c r="JID20" s="49"/>
      <c r="JIE20" s="49"/>
      <c r="JIF20" s="49"/>
      <c r="JIG20" s="49"/>
      <c r="JIH20" s="49"/>
      <c r="JII20" s="49"/>
      <c r="JIJ20" s="49"/>
      <c r="JIK20" s="49"/>
      <c r="JIL20" s="49"/>
      <c r="JIM20" s="49"/>
      <c r="JIN20" s="49"/>
      <c r="JIO20" s="49"/>
      <c r="JIP20" s="49"/>
      <c r="JIQ20" s="49"/>
      <c r="JIR20" s="49"/>
      <c r="JIS20" s="49"/>
      <c r="JIT20" s="49"/>
      <c r="JIU20" s="49"/>
      <c r="JIV20" s="49"/>
      <c r="JIW20" s="49"/>
      <c r="JIX20" s="49"/>
      <c r="JIY20" s="49"/>
      <c r="JIZ20" s="49"/>
      <c r="JJA20" s="47"/>
      <c r="JJB20" s="48"/>
      <c r="JJC20" s="49"/>
      <c r="JJD20" s="49"/>
      <c r="JJE20" s="49"/>
      <c r="JJF20" s="49"/>
      <c r="JJG20" s="49"/>
      <c r="JJH20" s="49"/>
      <c r="JJI20" s="49"/>
      <c r="JJJ20" s="49"/>
      <c r="JJK20" s="49"/>
      <c r="JJL20" s="49"/>
      <c r="JJM20" s="49"/>
      <c r="JJN20" s="49"/>
      <c r="JJO20" s="49"/>
      <c r="JJP20" s="49"/>
      <c r="JJQ20" s="49"/>
      <c r="JJR20" s="49"/>
      <c r="JJS20" s="49"/>
      <c r="JJT20" s="49"/>
      <c r="JJU20" s="49"/>
      <c r="JJV20" s="49"/>
      <c r="JJW20" s="49"/>
      <c r="JJX20" s="49"/>
      <c r="JJY20" s="49"/>
      <c r="JJZ20" s="49"/>
      <c r="JKA20" s="49"/>
      <c r="JKB20" s="49"/>
      <c r="JKC20" s="49"/>
      <c r="JKD20" s="49"/>
      <c r="JKE20" s="47"/>
      <c r="JKF20" s="48"/>
      <c r="JKG20" s="49"/>
      <c r="JKH20" s="49"/>
      <c r="JKI20" s="49"/>
      <c r="JKJ20" s="49"/>
      <c r="JKK20" s="49"/>
      <c r="JKL20" s="49"/>
      <c r="JKM20" s="49"/>
      <c r="JKN20" s="49"/>
      <c r="JKO20" s="49"/>
      <c r="JKP20" s="49"/>
      <c r="JKQ20" s="49"/>
      <c r="JKR20" s="49"/>
      <c r="JKS20" s="49"/>
      <c r="JKT20" s="49"/>
      <c r="JKU20" s="49"/>
      <c r="JKV20" s="49"/>
      <c r="JKW20" s="49"/>
      <c r="JKX20" s="49"/>
      <c r="JKY20" s="49"/>
      <c r="JKZ20" s="49"/>
      <c r="JLA20" s="49"/>
      <c r="JLB20" s="49"/>
      <c r="JLC20" s="49"/>
      <c r="JLD20" s="49"/>
      <c r="JLE20" s="49"/>
      <c r="JLF20" s="49"/>
      <c r="JLG20" s="49"/>
      <c r="JLH20" s="49"/>
      <c r="JLI20" s="47"/>
      <c r="JLJ20" s="48"/>
      <c r="JLK20" s="49"/>
      <c r="JLL20" s="49"/>
      <c r="JLM20" s="49"/>
      <c r="JLN20" s="49"/>
      <c r="JLO20" s="49"/>
      <c r="JLP20" s="49"/>
      <c r="JLQ20" s="49"/>
      <c r="JLR20" s="49"/>
      <c r="JLS20" s="49"/>
      <c r="JLT20" s="49"/>
      <c r="JLU20" s="49"/>
      <c r="JLV20" s="49"/>
      <c r="JLW20" s="49"/>
      <c r="JLX20" s="49"/>
      <c r="JLY20" s="49"/>
      <c r="JLZ20" s="49"/>
      <c r="JMA20" s="49"/>
      <c r="JMB20" s="49"/>
      <c r="JMC20" s="49"/>
      <c r="JMD20" s="49"/>
      <c r="JME20" s="49"/>
      <c r="JMF20" s="49"/>
      <c r="JMG20" s="49"/>
      <c r="JMH20" s="49"/>
      <c r="JMI20" s="49"/>
      <c r="JMJ20" s="49"/>
      <c r="JMK20" s="49"/>
      <c r="JML20" s="49"/>
      <c r="JMM20" s="47"/>
      <c r="JMN20" s="48"/>
      <c r="JMO20" s="49"/>
      <c r="JMP20" s="49"/>
      <c r="JMQ20" s="49"/>
      <c r="JMR20" s="49"/>
      <c r="JMS20" s="49"/>
      <c r="JMT20" s="49"/>
      <c r="JMU20" s="49"/>
      <c r="JMV20" s="49"/>
      <c r="JMW20" s="49"/>
      <c r="JMX20" s="49"/>
      <c r="JMY20" s="49"/>
      <c r="JMZ20" s="49"/>
      <c r="JNA20" s="49"/>
      <c r="JNB20" s="49"/>
      <c r="JNC20" s="49"/>
      <c r="JND20" s="49"/>
      <c r="JNE20" s="49"/>
      <c r="JNF20" s="49"/>
      <c r="JNG20" s="49"/>
      <c r="JNH20" s="49"/>
      <c r="JNI20" s="49"/>
      <c r="JNJ20" s="49"/>
      <c r="JNK20" s="49"/>
      <c r="JNL20" s="49"/>
      <c r="JNM20" s="49"/>
      <c r="JNN20" s="49"/>
      <c r="JNO20" s="49"/>
      <c r="JNP20" s="49"/>
      <c r="JNQ20" s="47"/>
      <c r="JNR20" s="48"/>
      <c r="JNS20" s="49"/>
      <c r="JNT20" s="49"/>
      <c r="JNU20" s="49"/>
      <c r="JNV20" s="49"/>
      <c r="JNW20" s="49"/>
      <c r="JNX20" s="49"/>
      <c r="JNY20" s="49"/>
      <c r="JNZ20" s="49"/>
      <c r="JOA20" s="49"/>
      <c r="JOB20" s="49"/>
      <c r="JOC20" s="49"/>
      <c r="JOD20" s="49"/>
      <c r="JOE20" s="49"/>
      <c r="JOF20" s="49"/>
      <c r="JOG20" s="49"/>
      <c r="JOH20" s="49"/>
      <c r="JOI20" s="49"/>
      <c r="JOJ20" s="49"/>
      <c r="JOK20" s="49"/>
      <c r="JOL20" s="49"/>
      <c r="JOM20" s="49"/>
      <c r="JON20" s="49"/>
      <c r="JOO20" s="49"/>
      <c r="JOP20" s="49"/>
      <c r="JOQ20" s="49"/>
      <c r="JOR20" s="49"/>
      <c r="JOS20" s="49"/>
      <c r="JOT20" s="49"/>
      <c r="JOU20" s="47"/>
      <c r="JOV20" s="48"/>
      <c r="JOW20" s="49"/>
      <c r="JOX20" s="49"/>
      <c r="JOY20" s="49"/>
      <c r="JOZ20" s="49"/>
      <c r="JPA20" s="49"/>
      <c r="JPB20" s="49"/>
      <c r="JPC20" s="49"/>
      <c r="JPD20" s="49"/>
      <c r="JPE20" s="49"/>
      <c r="JPF20" s="49"/>
      <c r="JPG20" s="49"/>
      <c r="JPH20" s="49"/>
      <c r="JPI20" s="49"/>
      <c r="JPJ20" s="49"/>
      <c r="JPK20" s="49"/>
      <c r="JPL20" s="49"/>
      <c r="JPM20" s="49"/>
      <c r="JPN20" s="49"/>
      <c r="JPO20" s="49"/>
      <c r="JPP20" s="49"/>
      <c r="JPQ20" s="49"/>
      <c r="JPR20" s="49"/>
      <c r="JPS20" s="49"/>
      <c r="JPT20" s="49"/>
      <c r="JPU20" s="49"/>
      <c r="JPV20" s="49"/>
      <c r="JPW20" s="49"/>
      <c r="JPX20" s="49"/>
      <c r="JPY20" s="47"/>
      <c r="JPZ20" s="48"/>
      <c r="JQA20" s="49"/>
      <c r="JQB20" s="49"/>
      <c r="JQC20" s="49"/>
      <c r="JQD20" s="49"/>
      <c r="JQE20" s="49"/>
      <c r="JQF20" s="49"/>
      <c r="JQG20" s="49"/>
      <c r="JQH20" s="49"/>
      <c r="JQI20" s="49"/>
      <c r="JQJ20" s="49"/>
      <c r="JQK20" s="49"/>
      <c r="JQL20" s="49"/>
      <c r="JQM20" s="49"/>
      <c r="JQN20" s="49"/>
      <c r="JQO20" s="49"/>
      <c r="JQP20" s="49"/>
      <c r="JQQ20" s="49"/>
      <c r="JQR20" s="49"/>
      <c r="JQS20" s="49"/>
      <c r="JQT20" s="49"/>
      <c r="JQU20" s="49"/>
      <c r="JQV20" s="49"/>
      <c r="JQW20" s="49"/>
      <c r="JQX20" s="49"/>
      <c r="JQY20" s="49"/>
      <c r="JQZ20" s="49"/>
      <c r="JRA20" s="49"/>
      <c r="JRB20" s="49"/>
      <c r="JRC20" s="47"/>
      <c r="JRD20" s="48"/>
      <c r="JRE20" s="49"/>
      <c r="JRF20" s="49"/>
      <c r="JRG20" s="49"/>
      <c r="JRH20" s="49"/>
      <c r="JRI20" s="49"/>
      <c r="JRJ20" s="49"/>
      <c r="JRK20" s="49"/>
      <c r="JRL20" s="49"/>
      <c r="JRM20" s="49"/>
      <c r="JRN20" s="49"/>
      <c r="JRO20" s="49"/>
      <c r="JRP20" s="49"/>
      <c r="JRQ20" s="49"/>
      <c r="JRR20" s="49"/>
      <c r="JRS20" s="49"/>
      <c r="JRT20" s="49"/>
      <c r="JRU20" s="49"/>
      <c r="JRV20" s="49"/>
      <c r="JRW20" s="49"/>
      <c r="JRX20" s="49"/>
      <c r="JRY20" s="49"/>
      <c r="JRZ20" s="49"/>
      <c r="JSA20" s="49"/>
      <c r="JSB20" s="49"/>
      <c r="JSC20" s="49"/>
      <c r="JSD20" s="49"/>
      <c r="JSE20" s="49"/>
      <c r="JSF20" s="49"/>
      <c r="JSG20" s="47"/>
      <c r="JSH20" s="48"/>
      <c r="JSI20" s="49"/>
      <c r="JSJ20" s="49"/>
      <c r="JSK20" s="49"/>
      <c r="JSL20" s="49"/>
      <c r="JSM20" s="49"/>
      <c r="JSN20" s="49"/>
      <c r="JSO20" s="49"/>
      <c r="JSP20" s="49"/>
      <c r="JSQ20" s="49"/>
      <c r="JSR20" s="49"/>
      <c r="JSS20" s="49"/>
      <c r="JST20" s="49"/>
      <c r="JSU20" s="49"/>
      <c r="JSV20" s="49"/>
      <c r="JSW20" s="49"/>
      <c r="JSX20" s="49"/>
      <c r="JSY20" s="49"/>
      <c r="JSZ20" s="49"/>
      <c r="JTA20" s="49"/>
      <c r="JTB20" s="49"/>
      <c r="JTC20" s="49"/>
      <c r="JTD20" s="49"/>
      <c r="JTE20" s="49"/>
      <c r="JTF20" s="49"/>
      <c r="JTG20" s="49"/>
      <c r="JTH20" s="49"/>
      <c r="JTI20" s="49"/>
      <c r="JTJ20" s="49"/>
      <c r="JTK20" s="47"/>
      <c r="JTL20" s="48"/>
      <c r="JTM20" s="49"/>
      <c r="JTN20" s="49"/>
      <c r="JTO20" s="49"/>
      <c r="JTP20" s="49"/>
      <c r="JTQ20" s="49"/>
      <c r="JTR20" s="49"/>
      <c r="JTS20" s="49"/>
      <c r="JTT20" s="49"/>
      <c r="JTU20" s="49"/>
      <c r="JTV20" s="49"/>
      <c r="JTW20" s="49"/>
      <c r="JTX20" s="49"/>
      <c r="JTY20" s="49"/>
      <c r="JTZ20" s="49"/>
      <c r="JUA20" s="49"/>
      <c r="JUB20" s="49"/>
      <c r="JUC20" s="49"/>
      <c r="JUD20" s="49"/>
      <c r="JUE20" s="49"/>
      <c r="JUF20" s="49"/>
      <c r="JUG20" s="49"/>
      <c r="JUH20" s="49"/>
      <c r="JUI20" s="49"/>
      <c r="JUJ20" s="49"/>
      <c r="JUK20" s="49"/>
      <c r="JUL20" s="49"/>
      <c r="JUM20" s="49"/>
      <c r="JUN20" s="49"/>
      <c r="JUO20" s="47"/>
      <c r="JUP20" s="48"/>
      <c r="JUQ20" s="49"/>
      <c r="JUR20" s="49"/>
      <c r="JUS20" s="49"/>
      <c r="JUT20" s="49"/>
      <c r="JUU20" s="49"/>
      <c r="JUV20" s="49"/>
      <c r="JUW20" s="49"/>
      <c r="JUX20" s="49"/>
      <c r="JUY20" s="49"/>
      <c r="JUZ20" s="49"/>
      <c r="JVA20" s="49"/>
      <c r="JVB20" s="49"/>
      <c r="JVC20" s="49"/>
      <c r="JVD20" s="49"/>
      <c r="JVE20" s="49"/>
      <c r="JVF20" s="49"/>
      <c r="JVG20" s="49"/>
      <c r="JVH20" s="49"/>
      <c r="JVI20" s="49"/>
      <c r="JVJ20" s="49"/>
      <c r="JVK20" s="49"/>
      <c r="JVL20" s="49"/>
      <c r="JVM20" s="49"/>
      <c r="JVN20" s="49"/>
      <c r="JVO20" s="49"/>
      <c r="JVP20" s="49"/>
      <c r="JVQ20" s="49"/>
      <c r="JVR20" s="49"/>
      <c r="JVS20" s="47"/>
      <c r="JVT20" s="48"/>
      <c r="JVU20" s="49"/>
      <c r="JVV20" s="49"/>
      <c r="JVW20" s="49"/>
      <c r="JVX20" s="49"/>
      <c r="JVY20" s="49"/>
      <c r="JVZ20" s="49"/>
      <c r="JWA20" s="49"/>
      <c r="JWB20" s="49"/>
      <c r="JWC20" s="49"/>
      <c r="JWD20" s="49"/>
      <c r="JWE20" s="49"/>
      <c r="JWF20" s="49"/>
      <c r="JWG20" s="49"/>
      <c r="JWH20" s="49"/>
      <c r="JWI20" s="49"/>
      <c r="JWJ20" s="49"/>
      <c r="JWK20" s="49"/>
      <c r="JWL20" s="49"/>
      <c r="JWM20" s="49"/>
      <c r="JWN20" s="49"/>
      <c r="JWO20" s="49"/>
      <c r="JWP20" s="49"/>
      <c r="JWQ20" s="49"/>
      <c r="JWR20" s="49"/>
      <c r="JWS20" s="49"/>
      <c r="JWT20" s="49"/>
      <c r="JWU20" s="49"/>
      <c r="JWV20" s="49"/>
      <c r="JWW20" s="47"/>
      <c r="JWX20" s="48"/>
      <c r="JWY20" s="49"/>
      <c r="JWZ20" s="49"/>
      <c r="JXA20" s="49"/>
      <c r="JXB20" s="49"/>
      <c r="JXC20" s="49"/>
      <c r="JXD20" s="49"/>
      <c r="JXE20" s="49"/>
      <c r="JXF20" s="49"/>
      <c r="JXG20" s="49"/>
      <c r="JXH20" s="49"/>
      <c r="JXI20" s="49"/>
      <c r="JXJ20" s="49"/>
      <c r="JXK20" s="49"/>
      <c r="JXL20" s="49"/>
      <c r="JXM20" s="49"/>
      <c r="JXN20" s="49"/>
      <c r="JXO20" s="49"/>
      <c r="JXP20" s="49"/>
      <c r="JXQ20" s="49"/>
      <c r="JXR20" s="49"/>
      <c r="JXS20" s="49"/>
      <c r="JXT20" s="49"/>
      <c r="JXU20" s="49"/>
      <c r="JXV20" s="49"/>
      <c r="JXW20" s="49"/>
      <c r="JXX20" s="49"/>
      <c r="JXY20" s="49"/>
      <c r="JXZ20" s="49"/>
      <c r="JYA20" s="47"/>
      <c r="JYB20" s="48"/>
      <c r="JYC20" s="49"/>
      <c r="JYD20" s="49"/>
      <c r="JYE20" s="49"/>
      <c r="JYF20" s="49"/>
      <c r="JYG20" s="49"/>
      <c r="JYH20" s="49"/>
      <c r="JYI20" s="49"/>
      <c r="JYJ20" s="49"/>
      <c r="JYK20" s="49"/>
      <c r="JYL20" s="49"/>
      <c r="JYM20" s="49"/>
      <c r="JYN20" s="49"/>
      <c r="JYO20" s="49"/>
      <c r="JYP20" s="49"/>
      <c r="JYQ20" s="49"/>
      <c r="JYR20" s="49"/>
      <c r="JYS20" s="49"/>
      <c r="JYT20" s="49"/>
      <c r="JYU20" s="49"/>
      <c r="JYV20" s="49"/>
      <c r="JYW20" s="49"/>
      <c r="JYX20" s="49"/>
      <c r="JYY20" s="49"/>
      <c r="JYZ20" s="49"/>
      <c r="JZA20" s="49"/>
      <c r="JZB20" s="49"/>
      <c r="JZC20" s="49"/>
      <c r="JZD20" s="49"/>
      <c r="JZE20" s="47"/>
      <c r="JZF20" s="48"/>
      <c r="JZG20" s="49"/>
      <c r="JZH20" s="49"/>
      <c r="JZI20" s="49"/>
      <c r="JZJ20" s="49"/>
      <c r="JZK20" s="49"/>
      <c r="JZL20" s="49"/>
      <c r="JZM20" s="49"/>
      <c r="JZN20" s="49"/>
      <c r="JZO20" s="49"/>
      <c r="JZP20" s="49"/>
      <c r="JZQ20" s="49"/>
      <c r="JZR20" s="49"/>
      <c r="JZS20" s="49"/>
      <c r="JZT20" s="49"/>
      <c r="JZU20" s="49"/>
      <c r="JZV20" s="49"/>
      <c r="JZW20" s="49"/>
      <c r="JZX20" s="49"/>
      <c r="JZY20" s="49"/>
      <c r="JZZ20" s="49"/>
      <c r="KAA20" s="49"/>
      <c r="KAB20" s="49"/>
      <c r="KAC20" s="49"/>
      <c r="KAD20" s="49"/>
      <c r="KAE20" s="49"/>
      <c r="KAF20" s="49"/>
      <c r="KAG20" s="49"/>
      <c r="KAH20" s="49"/>
      <c r="KAI20" s="47"/>
      <c r="KAJ20" s="48"/>
      <c r="KAK20" s="49"/>
      <c r="KAL20" s="49"/>
      <c r="KAM20" s="49"/>
      <c r="KAN20" s="49"/>
      <c r="KAO20" s="49"/>
      <c r="KAP20" s="49"/>
      <c r="KAQ20" s="49"/>
      <c r="KAR20" s="49"/>
      <c r="KAS20" s="49"/>
      <c r="KAT20" s="49"/>
      <c r="KAU20" s="49"/>
      <c r="KAV20" s="49"/>
      <c r="KAW20" s="49"/>
      <c r="KAX20" s="49"/>
      <c r="KAY20" s="49"/>
      <c r="KAZ20" s="49"/>
      <c r="KBA20" s="49"/>
      <c r="KBB20" s="49"/>
      <c r="KBC20" s="49"/>
      <c r="KBD20" s="49"/>
      <c r="KBE20" s="49"/>
      <c r="KBF20" s="49"/>
      <c r="KBG20" s="49"/>
      <c r="KBH20" s="49"/>
      <c r="KBI20" s="49"/>
      <c r="KBJ20" s="49"/>
      <c r="KBK20" s="49"/>
      <c r="KBL20" s="49"/>
      <c r="KBM20" s="47"/>
      <c r="KBN20" s="48"/>
      <c r="KBO20" s="49"/>
      <c r="KBP20" s="49"/>
      <c r="KBQ20" s="49"/>
      <c r="KBR20" s="49"/>
      <c r="KBS20" s="49"/>
      <c r="KBT20" s="49"/>
      <c r="KBU20" s="49"/>
      <c r="KBV20" s="49"/>
      <c r="KBW20" s="49"/>
      <c r="KBX20" s="49"/>
      <c r="KBY20" s="49"/>
      <c r="KBZ20" s="49"/>
      <c r="KCA20" s="49"/>
      <c r="KCB20" s="49"/>
      <c r="KCC20" s="49"/>
      <c r="KCD20" s="49"/>
      <c r="KCE20" s="49"/>
      <c r="KCF20" s="49"/>
      <c r="KCG20" s="49"/>
      <c r="KCH20" s="49"/>
      <c r="KCI20" s="49"/>
      <c r="KCJ20" s="49"/>
      <c r="KCK20" s="49"/>
      <c r="KCL20" s="49"/>
      <c r="KCM20" s="49"/>
      <c r="KCN20" s="49"/>
      <c r="KCO20" s="49"/>
      <c r="KCP20" s="49"/>
      <c r="KCQ20" s="47"/>
      <c r="KCR20" s="48"/>
      <c r="KCS20" s="49"/>
      <c r="KCT20" s="49"/>
      <c r="KCU20" s="49"/>
      <c r="KCV20" s="49"/>
      <c r="KCW20" s="49"/>
      <c r="KCX20" s="49"/>
      <c r="KCY20" s="49"/>
      <c r="KCZ20" s="49"/>
      <c r="KDA20" s="49"/>
      <c r="KDB20" s="49"/>
      <c r="KDC20" s="49"/>
      <c r="KDD20" s="49"/>
      <c r="KDE20" s="49"/>
      <c r="KDF20" s="49"/>
      <c r="KDG20" s="49"/>
      <c r="KDH20" s="49"/>
      <c r="KDI20" s="49"/>
      <c r="KDJ20" s="49"/>
      <c r="KDK20" s="49"/>
      <c r="KDL20" s="49"/>
      <c r="KDM20" s="49"/>
      <c r="KDN20" s="49"/>
      <c r="KDO20" s="49"/>
      <c r="KDP20" s="49"/>
      <c r="KDQ20" s="49"/>
      <c r="KDR20" s="49"/>
      <c r="KDS20" s="49"/>
      <c r="KDT20" s="49"/>
      <c r="KDU20" s="47"/>
      <c r="KDV20" s="48"/>
      <c r="KDW20" s="49"/>
      <c r="KDX20" s="49"/>
      <c r="KDY20" s="49"/>
      <c r="KDZ20" s="49"/>
      <c r="KEA20" s="49"/>
      <c r="KEB20" s="49"/>
      <c r="KEC20" s="49"/>
      <c r="KED20" s="49"/>
      <c r="KEE20" s="49"/>
      <c r="KEF20" s="49"/>
      <c r="KEG20" s="49"/>
      <c r="KEH20" s="49"/>
      <c r="KEI20" s="49"/>
      <c r="KEJ20" s="49"/>
      <c r="KEK20" s="49"/>
      <c r="KEL20" s="49"/>
      <c r="KEM20" s="49"/>
      <c r="KEN20" s="49"/>
      <c r="KEO20" s="49"/>
      <c r="KEP20" s="49"/>
      <c r="KEQ20" s="49"/>
      <c r="KER20" s="49"/>
      <c r="KES20" s="49"/>
      <c r="KET20" s="49"/>
      <c r="KEU20" s="49"/>
      <c r="KEV20" s="49"/>
      <c r="KEW20" s="49"/>
      <c r="KEX20" s="49"/>
      <c r="KEY20" s="47"/>
      <c r="KEZ20" s="48"/>
      <c r="KFA20" s="49"/>
      <c r="KFB20" s="49"/>
      <c r="KFC20" s="49"/>
      <c r="KFD20" s="49"/>
      <c r="KFE20" s="49"/>
      <c r="KFF20" s="49"/>
      <c r="KFG20" s="49"/>
      <c r="KFH20" s="49"/>
      <c r="KFI20" s="49"/>
      <c r="KFJ20" s="49"/>
      <c r="KFK20" s="49"/>
      <c r="KFL20" s="49"/>
      <c r="KFM20" s="49"/>
      <c r="KFN20" s="49"/>
      <c r="KFO20" s="49"/>
      <c r="KFP20" s="49"/>
      <c r="KFQ20" s="49"/>
      <c r="KFR20" s="49"/>
      <c r="KFS20" s="49"/>
      <c r="KFT20" s="49"/>
      <c r="KFU20" s="49"/>
      <c r="KFV20" s="49"/>
      <c r="KFW20" s="49"/>
      <c r="KFX20" s="49"/>
      <c r="KFY20" s="49"/>
      <c r="KFZ20" s="49"/>
      <c r="KGA20" s="49"/>
      <c r="KGB20" s="49"/>
      <c r="KGC20" s="47"/>
      <c r="KGD20" s="48"/>
      <c r="KGE20" s="49"/>
      <c r="KGF20" s="49"/>
      <c r="KGG20" s="49"/>
      <c r="KGH20" s="49"/>
      <c r="KGI20" s="49"/>
      <c r="KGJ20" s="49"/>
      <c r="KGK20" s="49"/>
      <c r="KGL20" s="49"/>
      <c r="KGM20" s="49"/>
      <c r="KGN20" s="49"/>
      <c r="KGO20" s="49"/>
      <c r="KGP20" s="49"/>
      <c r="KGQ20" s="49"/>
      <c r="KGR20" s="49"/>
      <c r="KGS20" s="49"/>
      <c r="KGT20" s="49"/>
      <c r="KGU20" s="49"/>
      <c r="KGV20" s="49"/>
      <c r="KGW20" s="49"/>
      <c r="KGX20" s="49"/>
      <c r="KGY20" s="49"/>
      <c r="KGZ20" s="49"/>
      <c r="KHA20" s="49"/>
      <c r="KHB20" s="49"/>
      <c r="KHC20" s="49"/>
      <c r="KHD20" s="49"/>
      <c r="KHE20" s="49"/>
      <c r="KHF20" s="49"/>
      <c r="KHG20" s="47"/>
      <c r="KHH20" s="48"/>
      <c r="KHI20" s="49"/>
      <c r="KHJ20" s="49"/>
      <c r="KHK20" s="49"/>
      <c r="KHL20" s="49"/>
      <c r="KHM20" s="49"/>
      <c r="KHN20" s="49"/>
      <c r="KHO20" s="49"/>
      <c r="KHP20" s="49"/>
      <c r="KHQ20" s="49"/>
      <c r="KHR20" s="49"/>
      <c r="KHS20" s="49"/>
      <c r="KHT20" s="49"/>
      <c r="KHU20" s="49"/>
      <c r="KHV20" s="49"/>
      <c r="KHW20" s="49"/>
      <c r="KHX20" s="49"/>
      <c r="KHY20" s="49"/>
      <c r="KHZ20" s="49"/>
      <c r="KIA20" s="49"/>
      <c r="KIB20" s="49"/>
      <c r="KIC20" s="49"/>
      <c r="KID20" s="49"/>
      <c r="KIE20" s="49"/>
      <c r="KIF20" s="49"/>
      <c r="KIG20" s="49"/>
      <c r="KIH20" s="49"/>
      <c r="KII20" s="49"/>
      <c r="KIJ20" s="49"/>
      <c r="KIK20" s="47"/>
      <c r="KIL20" s="48"/>
      <c r="KIM20" s="49"/>
      <c r="KIN20" s="49"/>
      <c r="KIO20" s="49"/>
      <c r="KIP20" s="49"/>
      <c r="KIQ20" s="49"/>
      <c r="KIR20" s="49"/>
      <c r="KIS20" s="49"/>
      <c r="KIT20" s="49"/>
      <c r="KIU20" s="49"/>
      <c r="KIV20" s="49"/>
      <c r="KIW20" s="49"/>
      <c r="KIX20" s="49"/>
      <c r="KIY20" s="49"/>
      <c r="KIZ20" s="49"/>
      <c r="KJA20" s="49"/>
      <c r="KJB20" s="49"/>
      <c r="KJC20" s="49"/>
      <c r="KJD20" s="49"/>
      <c r="KJE20" s="49"/>
      <c r="KJF20" s="49"/>
      <c r="KJG20" s="49"/>
      <c r="KJH20" s="49"/>
      <c r="KJI20" s="49"/>
      <c r="KJJ20" s="49"/>
      <c r="KJK20" s="49"/>
      <c r="KJL20" s="49"/>
      <c r="KJM20" s="49"/>
      <c r="KJN20" s="49"/>
      <c r="KJO20" s="47"/>
      <c r="KJP20" s="48"/>
      <c r="KJQ20" s="49"/>
      <c r="KJR20" s="49"/>
      <c r="KJS20" s="49"/>
      <c r="KJT20" s="49"/>
      <c r="KJU20" s="49"/>
      <c r="KJV20" s="49"/>
      <c r="KJW20" s="49"/>
      <c r="KJX20" s="49"/>
      <c r="KJY20" s="49"/>
      <c r="KJZ20" s="49"/>
      <c r="KKA20" s="49"/>
      <c r="KKB20" s="49"/>
      <c r="KKC20" s="49"/>
      <c r="KKD20" s="49"/>
      <c r="KKE20" s="49"/>
      <c r="KKF20" s="49"/>
      <c r="KKG20" s="49"/>
      <c r="KKH20" s="49"/>
      <c r="KKI20" s="49"/>
      <c r="KKJ20" s="49"/>
      <c r="KKK20" s="49"/>
      <c r="KKL20" s="49"/>
      <c r="KKM20" s="49"/>
      <c r="KKN20" s="49"/>
      <c r="KKO20" s="49"/>
      <c r="KKP20" s="49"/>
      <c r="KKQ20" s="49"/>
      <c r="KKR20" s="49"/>
      <c r="KKS20" s="47"/>
      <c r="KKT20" s="48"/>
      <c r="KKU20" s="49"/>
      <c r="KKV20" s="49"/>
      <c r="KKW20" s="49"/>
      <c r="KKX20" s="49"/>
      <c r="KKY20" s="49"/>
      <c r="KKZ20" s="49"/>
      <c r="KLA20" s="49"/>
      <c r="KLB20" s="49"/>
      <c r="KLC20" s="49"/>
      <c r="KLD20" s="49"/>
      <c r="KLE20" s="49"/>
      <c r="KLF20" s="49"/>
      <c r="KLG20" s="49"/>
      <c r="KLH20" s="49"/>
      <c r="KLI20" s="49"/>
      <c r="KLJ20" s="49"/>
      <c r="KLK20" s="49"/>
      <c r="KLL20" s="49"/>
      <c r="KLM20" s="49"/>
      <c r="KLN20" s="49"/>
      <c r="KLO20" s="49"/>
      <c r="KLP20" s="49"/>
      <c r="KLQ20" s="49"/>
      <c r="KLR20" s="49"/>
      <c r="KLS20" s="49"/>
      <c r="KLT20" s="49"/>
      <c r="KLU20" s="49"/>
      <c r="KLV20" s="49"/>
      <c r="KLW20" s="47"/>
      <c r="KLX20" s="48"/>
      <c r="KLY20" s="49"/>
      <c r="KLZ20" s="49"/>
      <c r="KMA20" s="49"/>
      <c r="KMB20" s="49"/>
      <c r="KMC20" s="49"/>
      <c r="KMD20" s="49"/>
      <c r="KME20" s="49"/>
      <c r="KMF20" s="49"/>
      <c r="KMG20" s="49"/>
      <c r="KMH20" s="49"/>
      <c r="KMI20" s="49"/>
      <c r="KMJ20" s="49"/>
      <c r="KMK20" s="49"/>
      <c r="KML20" s="49"/>
      <c r="KMM20" s="49"/>
      <c r="KMN20" s="49"/>
      <c r="KMO20" s="49"/>
      <c r="KMP20" s="49"/>
      <c r="KMQ20" s="49"/>
      <c r="KMR20" s="49"/>
      <c r="KMS20" s="49"/>
      <c r="KMT20" s="49"/>
      <c r="KMU20" s="49"/>
      <c r="KMV20" s="49"/>
      <c r="KMW20" s="49"/>
      <c r="KMX20" s="49"/>
      <c r="KMY20" s="49"/>
      <c r="KMZ20" s="49"/>
      <c r="KNA20" s="47"/>
      <c r="KNB20" s="48"/>
      <c r="KNC20" s="49"/>
      <c r="KND20" s="49"/>
      <c r="KNE20" s="49"/>
      <c r="KNF20" s="49"/>
      <c r="KNG20" s="49"/>
      <c r="KNH20" s="49"/>
      <c r="KNI20" s="49"/>
      <c r="KNJ20" s="49"/>
      <c r="KNK20" s="49"/>
      <c r="KNL20" s="49"/>
      <c r="KNM20" s="49"/>
      <c r="KNN20" s="49"/>
      <c r="KNO20" s="49"/>
      <c r="KNP20" s="49"/>
      <c r="KNQ20" s="49"/>
      <c r="KNR20" s="49"/>
      <c r="KNS20" s="49"/>
      <c r="KNT20" s="49"/>
      <c r="KNU20" s="49"/>
      <c r="KNV20" s="49"/>
      <c r="KNW20" s="49"/>
      <c r="KNX20" s="49"/>
      <c r="KNY20" s="49"/>
      <c r="KNZ20" s="49"/>
      <c r="KOA20" s="49"/>
      <c r="KOB20" s="49"/>
      <c r="KOC20" s="49"/>
      <c r="KOD20" s="49"/>
      <c r="KOE20" s="47"/>
      <c r="KOF20" s="48"/>
      <c r="KOG20" s="49"/>
      <c r="KOH20" s="49"/>
      <c r="KOI20" s="49"/>
      <c r="KOJ20" s="49"/>
      <c r="KOK20" s="49"/>
      <c r="KOL20" s="49"/>
      <c r="KOM20" s="49"/>
      <c r="KON20" s="49"/>
      <c r="KOO20" s="49"/>
      <c r="KOP20" s="49"/>
      <c r="KOQ20" s="49"/>
      <c r="KOR20" s="49"/>
      <c r="KOS20" s="49"/>
      <c r="KOT20" s="49"/>
      <c r="KOU20" s="49"/>
      <c r="KOV20" s="49"/>
      <c r="KOW20" s="49"/>
      <c r="KOX20" s="49"/>
      <c r="KOY20" s="49"/>
      <c r="KOZ20" s="49"/>
      <c r="KPA20" s="49"/>
      <c r="KPB20" s="49"/>
      <c r="KPC20" s="49"/>
      <c r="KPD20" s="49"/>
      <c r="KPE20" s="49"/>
      <c r="KPF20" s="49"/>
      <c r="KPG20" s="49"/>
      <c r="KPH20" s="49"/>
      <c r="KPI20" s="47"/>
      <c r="KPJ20" s="48"/>
      <c r="KPK20" s="49"/>
      <c r="KPL20" s="49"/>
      <c r="KPM20" s="49"/>
      <c r="KPN20" s="49"/>
      <c r="KPO20" s="49"/>
      <c r="KPP20" s="49"/>
      <c r="KPQ20" s="49"/>
      <c r="KPR20" s="49"/>
      <c r="KPS20" s="49"/>
      <c r="KPT20" s="49"/>
      <c r="KPU20" s="49"/>
      <c r="KPV20" s="49"/>
      <c r="KPW20" s="49"/>
      <c r="KPX20" s="49"/>
      <c r="KPY20" s="49"/>
      <c r="KPZ20" s="49"/>
      <c r="KQA20" s="49"/>
      <c r="KQB20" s="49"/>
      <c r="KQC20" s="49"/>
      <c r="KQD20" s="49"/>
      <c r="KQE20" s="49"/>
      <c r="KQF20" s="49"/>
      <c r="KQG20" s="49"/>
      <c r="KQH20" s="49"/>
      <c r="KQI20" s="49"/>
      <c r="KQJ20" s="49"/>
      <c r="KQK20" s="49"/>
      <c r="KQL20" s="49"/>
      <c r="KQM20" s="47"/>
      <c r="KQN20" s="48"/>
      <c r="KQO20" s="49"/>
      <c r="KQP20" s="49"/>
      <c r="KQQ20" s="49"/>
      <c r="KQR20" s="49"/>
      <c r="KQS20" s="49"/>
      <c r="KQT20" s="49"/>
      <c r="KQU20" s="49"/>
      <c r="KQV20" s="49"/>
      <c r="KQW20" s="49"/>
      <c r="KQX20" s="49"/>
      <c r="KQY20" s="49"/>
      <c r="KQZ20" s="49"/>
      <c r="KRA20" s="49"/>
      <c r="KRB20" s="49"/>
      <c r="KRC20" s="49"/>
      <c r="KRD20" s="49"/>
      <c r="KRE20" s="49"/>
      <c r="KRF20" s="49"/>
      <c r="KRG20" s="49"/>
      <c r="KRH20" s="49"/>
      <c r="KRI20" s="49"/>
      <c r="KRJ20" s="49"/>
      <c r="KRK20" s="49"/>
      <c r="KRL20" s="49"/>
      <c r="KRM20" s="49"/>
      <c r="KRN20" s="49"/>
      <c r="KRO20" s="49"/>
      <c r="KRP20" s="49"/>
      <c r="KRQ20" s="47"/>
      <c r="KRR20" s="48"/>
      <c r="KRS20" s="49"/>
      <c r="KRT20" s="49"/>
      <c r="KRU20" s="49"/>
      <c r="KRV20" s="49"/>
      <c r="KRW20" s="49"/>
      <c r="KRX20" s="49"/>
      <c r="KRY20" s="49"/>
      <c r="KRZ20" s="49"/>
      <c r="KSA20" s="49"/>
      <c r="KSB20" s="49"/>
      <c r="KSC20" s="49"/>
      <c r="KSD20" s="49"/>
      <c r="KSE20" s="49"/>
      <c r="KSF20" s="49"/>
      <c r="KSG20" s="49"/>
      <c r="KSH20" s="49"/>
      <c r="KSI20" s="49"/>
      <c r="KSJ20" s="49"/>
      <c r="KSK20" s="49"/>
      <c r="KSL20" s="49"/>
      <c r="KSM20" s="49"/>
      <c r="KSN20" s="49"/>
      <c r="KSO20" s="49"/>
      <c r="KSP20" s="49"/>
      <c r="KSQ20" s="49"/>
      <c r="KSR20" s="49"/>
      <c r="KSS20" s="49"/>
      <c r="KST20" s="49"/>
      <c r="KSU20" s="47"/>
      <c r="KSV20" s="48"/>
      <c r="KSW20" s="49"/>
      <c r="KSX20" s="49"/>
      <c r="KSY20" s="49"/>
      <c r="KSZ20" s="49"/>
      <c r="KTA20" s="49"/>
      <c r="KTB20" s="49"/>
      <c r="KTC20" s="49"/>
      <c r="KTD20" s="49"/>
      <c r="KTE20" s="49"/>
      <c r="KTF20" s="49"/>
      <c r="KTG20" s="49"/>
      <c r="KTH20" s="49"/>
      <c r="KTI20" s="49"/>
      <c r="KTJ20" s="49"/>
      <c r="KTK20" s="49"/>
      <c r="KTL20" s="49"/>
      <c r="KTM20" s="49"/>
      <c r="KTN20" s="49"/>
      <c r="KTO20" s="49"/>
      <c r="KTP20" s="49"/>
      <c r="KTQ20" s="49"/>
      <c r="KTR20" s="49"/>
      <c r="KTS20" s="49"/>
      <c r="KTT20" s="49"/>
      <c r="KTU20" s="49"/>
      <c r="KTV20" s="49"/>
      <c r="KTW20" s="49"/>
      <c r="KTX20" s="49"/>
      <c r="KTY20" s="47"/>
      <c r="KTZ20" s="48"/>
      <c r="KUA20" s="49"/>
      <c r="KUB20" s="49"/>
      <c r="KUC20" s="49"/>
      <c r="KUD20" s="49"/>
      <c r="KUE20" s="49"/>
      <c r="KUF20" s="49"/>
      <c r="KUG20" s="49"/>
      <c r="KUH20" s="49"/>
      <c r="KUI20" s="49"/>
      <c r="KUJ20" s="49"/>
      <c r="KUK20" s="49"/>
      <c r="KUL20" s="49"/>
      <c r="KUM20" s="49"/>
      <c r="KUN20" s="49"/>
      <c r="KUO20" s="49"/>
      <c r="KUP20" s="49"/>
      <c r="KUQ20" s="49"/>
      <c r="KUR20" s="49"/>
      <c r="KUS20" s="49"/>
      <c r="KUT20" s="49"/>
      <c r="KUU20" s="49"/>
      <c r="KUV20" s="49"/>
      <c r="KUW20" s="49"/>
      <c r="KUX20" s="49"/>
      <c r="KUY20" s="49"/>
      <c r="KUZ20" s="49"/>
      <c r="KVA20" s="49"/>
      <c r="KVB20" s="49"/>
      <c r="KVC20" s="47"/>
      <c r="KVD20" s="48"/>
      <c r="KVE20" s="49"/>
      <c r="KVF20" s="49"/>
      <c r="KVG20" s="49"/>
      <c r="KVH20" s="49"/>
      <c r="KVI20" s="49"/>
      <c r="KVJ20" s="49"/>
      <c r="KVK20" s="49"/>
      <c r="KVL20" s="49"/>
      <c r="KVM20" s="49"/>
      <c r="KVN20" s="49"/>
      <c r="KVO20" s="49"/>
      <c r="KVP20" s="49"/>
      <c r="KVQ20" s="49"/>
      <c r="KVR20" s="49"/>
      <c r="KVS20" s="49"/>
      <c r="KVT20" s="49"/>
      <c r="KVU20" s="49"/>
      <c r="KVV20" s="49"/>
      <c r="KVW20" s="49"/>
      <c r="KVX20" s="49"/>
      <c r="KVY20" s="49"/>
      <c r="KVZ20" s="49"/>
      <c r="KWA20" s="49"/>
      <c r="KWB20" s="49"/>
      <c r="KWC20" s="49"/>
      <c r="KWD20" s="49"/>
      <c r="KWE20" s="49"/>
      <c r="KWF20" s="49"/>
      <c r="KWG20" s="47"/>
      <c r="KWH20" s="48"/>
      <c r="KWI20" s="49"/>
      <c r="KWJ20" s="49"/>
      <c r="KWK20" s="49"/>
      <c r="KWL20" s="49"/>
      <c r="KWM20" s="49"/>
      <c r="KWN20" s="49"/>
      <c r="KWO20" s="49"/>
      <c r="KWP20" s="49"/>
      <c r="KWQ20" s="49"/>
      <c r="KWR20" s="49"/>
      <c r="KWS20" s="49"/>
      <c r="KWT20" s="49"/>
      <c r="KWU20" s="49"/>
      <c r="KWV20" s="49"/>
      <c r="KWW20" s="49"/>
      <c r="KWX20" s="49"/>
      <c r="KWY20" s="49"/>
      <c r="KWZ20" s="49"/>
      <c r="KXA20" s="49"/>
      <c r="KXB20" s="49"/>
      <c r="KXC20" s="49"/>
      <c r="KXD20" s="49"/>
      <c r="KXE20" s="49"/>
      <c r="KXF20" s="49"/>
      <c r="KXG20" s="49"/>
      <c r="KXH20" s="49"/>
      <c r="KXI20" s="49"/>
      <c r="KXJ20" s="49"/>
      <c r="KXK20" s="47"/>
      <c r="KXL20" s="48"/>
      <c r="KXM20" s="49"/>
      <c r="KXN20" s="49"/>
      <c r="KXO20" s="49"/>
      <c r="KXP20" s="49"/>
      <c r="KXQ20" s="49"/>
      <c r="KXR20" s="49"/>
      <c r="KXS20" s="49"/>
      <c r="KXT20" s="49"/>
      <c r="KXU20" s="49"/>
      <c r="KXV20" s="49"/>
      <c r="KXW20" s="49"/>
      <c r="KXX20" s="49"/>
      <c r="KXY20" s="49"/>
      <c r="KXZ20" s="49"/>
      <c r="KYA20" s="49"/>
      <c r="KYB20" s="49"/>
      <c r="KYC20" s="49"/>
      <c r="KYD20" s="49"/>
      <c r="KYE20" s="49"/>
      <c r="KYF20" s="49"/>
      <c r="KYG20" s="49"/>
      <c r="KYH20" s="49"/>
      <c r="KYI20" s="49"/>
      <c r="KYJ20" s="49"/>
      <c r="KYK20" s="49"/>
      <c r="KYL20" s="49"/>
      <c r="KYM20" s="49"/>
      <c r="KYN20" s="49"/>
      <c r="KYO20" s="47"/>
      <c r="KYP20" s="48"/>
      <c r="KYQ20" s="49"/>
      <c r="KYR20" s="49"/>
      <c r="KYS20" s="49"/>
      <c r="KYT20" s="49"/>
      <c r="KYU20" s="49"/>
      <c r="KYV20" s="49"/>
      <c r="KYW20" s="49"/>
      <c r="KYX20" s="49"/>
      <c r="KYY20" s="49"/>
      <c r="KYZ20" s="49"/>
      <c r="KZA20" s="49"/>
      <c r="KZB20" s="49"/>
      <c r="KZC20" s="49"/>
      <c r="KZD20" s="49"/>
      <c r="KZE20" s="49"/>
      <c r="KZF20" s="49"/>
      <c r="KZG20" s="49"/>
      <c r="KZH20" s="49"/>
      <c r="KZI20" s="49"/>
      <c r="KZJ20" s="49"/>
      <c r="KZK20" s="49"/>
      <c r="KZL20" s="49"/>
      <c r="KZM20" s="49"/>
      <c r="KZN20" s="49"/>
      <c r="KZO20" s="49"/>
      <c r="KZP20" s="49"/>
      <c r="KZQ20" s="49"/>
      <c r="KZR20" s="49"/>
      <c r="KZS20" s="47"/>
      <c r="KZT20" s="48"/>
      <c r="KZU20" s="49"/>
      <c r="KZV20" s="49"/>
      <c r="KZW20" s="49"/>
      <c r="KZX20" s="49"/>
      <c r="KZY20" s="49"/>
      <c r="KZZ20" s="49"/>
      <c r="LAA20" s="49"/>
      <c r="LAB20" s="49"/>
      <c r="LAC20" s="49"/>
      <c r="LAD20" s="49"/>
      <c r="LAE20" s="49"/>
      <c r="LAF20" s="49"/>
      <c r="LAG20" s="49"/>
      <c r="LAH20" s="49"/>
      <c r="LAI20" s="49"/>
      <c r="LAJ20" s="49"/>
      <c r="LAK20" s="49"/>
      <c r="LAL20" s="49"/>
      <c r="LAM20" s="49"/>
      <c r="LAN20" s="49"/>
      <c r="LAO20" s="49"/>
      <c r="LAP20" s="49"/>
      <c r="LAQ20" s="49"/>
      <c r="LAR20" s="49"/>
      <c r="LAS20" s="49"/>
      <c r="LAT20" s="49"/>
      <c r="LAU20" s="49"/>
      <c r="LAV20" s="49"/>
      <c r="LAW20" s="47"/>
      <c r="LAX20" s="48"/>
      <c r="LAY20" s="49"/>
      <c r="LAZ20" s="49"/>
      <c r="LBA20" s="49"/>
      <c r="LBB20" s="49"/>
      <c r="LBC20" s="49"/>
      <c r="LBD20" s="49"/>
      <c r="LBE20" s="49"/>
      <c r="LBF20" s="49"/>
      <c r="LBG20" s="49"/>
      <c r="LBH20" s="49"/>
      <c r="LBI20" s="49"/>
      <c r="LBJ20" s="49"/>
      <c r="LBK20" s="49"/>
      <c r="LBL20" s="49"/>
      <c r="LBM20" s="49"/>
      <c r="LBN20" s="49"/>
      <c r="LBO20" s="49"/>
      <c r="LBP20" s="49"/>
      <c r="LBQ20" s="49"/>
      <c r="LBR20" s="49"/>
      <c r="LBS20" s="49"/>
      <c r="LBT20" s="49"/>
      <c r="LBU20" s="49"/>
      <c r="LBV20" s="49"/>
      <c r="LBW20" s="49"/>
      <c r="LBX20" s="49"/>
      <c r="LBY20" s="49"/>
      <c r="LBZ20" s="49"/>
      <c r="LCA20" s="47"/>
      <c r="LCB20" s="48"/>
      <c r="LCC20" s="49"/>
      <c r="LCD20" s="49"/>
      <c r="LCE20" s="49"/>
      <c r="LCF20" s="49"/>
      <c r="LCG20" s="49"/>
      <c r="LCH20" s="49"/>
      <c r="LCI20" s="49"/>
      <c r="LCJ20" s="49"/>
      <c r="LCK20" s="49"/>
      <c r="LCL20" s="49"/>
      <c r="LCM20" s="49"/>
      <c r="LCN20" s="49"/>
      <c r="LCO20" s="49"/>
      <c r="LCP20" s="49"/>
      <c r="LCQ20" s="49"/>
      <c r="LCR20" s="49"/>
      <c r="LCS20" s="49"/>
      <c r="LCT20" s="49"/>
      <c r="LCU20" s="49"/>
      <c r="LCV20" s="49"/>
      <c r="LCW20" s="49"/>
      <c r="LCX20" s="49"/>
      <c r="LCY20" s="49"/>
      <c r="LCZ20" s="49"/>
      <c r="LDA20" s="49"/>
      <c r="LDB20" s="49"/>
      <c r="LDC20" s="49"/>
      <c r="LDD20" s="49"/>
      <c r="LDE20" s="47"/>
      <c r="LDF20" s="48"/>
      <c r="LDG20" s="49"/>
      <c r="LDH20" s="49"/>
      <c r="LDI20" s="49"/>
      <c r="LDJ20" s="49"/>
      <c r="LDK20" s="49"/>
      <c r="LDL20" s="49"/>
      <c r="LDM20" s="49"/>
      <c r="LDN20" s="49"/>
      <c r="LDO20" s="49"/>
      <c r="LDP20" s="49"/>
      <c r="LDQ20" s="49"/>
      <c r="LDR20" s="49"/>
      <c r="LDS20" s="49"/>
      <c r="LDT20" s="49"/>
      <c r="LDU20" s="49"/>
      <c r="LDV20" s="49"/>
      <c r="LDW20" s="49"/>
      <c r="LDX20" s="49"/>
      <c r="LDY20" s="49"/>
      <c r="LDZ20" s="49"/>
      <c r="LEA20" s="49"/>
      <c r="LEB20" s="49"/>
      <c r="LEC20" s="49"/>
      <c r="LED20" s="49"/>
      <c r="LEE20" s="49"/>
      <c r="LEF20" s="49"/>
      <c r="LEG20" s="49"/>
      <c r="LEH20" s="49"/>
      <c r="LEI20" s="47"/>
      <c r="LEJ20" s="48"/>
      <c r="LEK20" s="49"/>
      <c r="LEL20" s="49"/>
      <c r="LEM20" s="49"/>
      <c r="LEN20" s="49"/>
      <c r="LEO20" s="49"/>
      <c r="LEP20" s="49"/>
      <c r="LEQ20" s="49"/>
      <c r="LER20" s="49"/>
      <c r="LES20" s="49"/>
      <c r="LET20" s="49"/>
      <c r="LEU20" s="49"/>
      <c r="LEV20" s="49"/>
      <c r="LEW20" s="49"/>
      <c r="LEX20" s="49"/>
      <c r="LEY20" s="49"/>
      <c r="LEZ20" s="49"/>
      <c r="LFA20" s="49"/>
      <c r="LFB20" s="49"/>
      <c r="LFC20" s="49"/>
      <c r="LFD20" s="49"/>
      <c r="LFE20" s="49"/>
      <c r="LFF20" s="49"/>
      <c r="LFG20" s="49"/>
      <c r="LFH20" s="49"/>
      <c r="LFI20" s="49"/>
      <c r="LFJ20" s="49"/>
      <c r="LFK20" s="49"/>
      <c r="LFL20" s="49"/>
      <c r="LFM20" s="47"/>
      <c r="LFN20" s="48"/>
      <c r="LFO20" s="49"/>
      <c r="LFP20" s="49"/>
      <c r="LFQ20" s="49"/>
      <c r="LFR20" s="49"/>
      <c r="LFS20" s="49"/>
      <c r="LFT20" s="49"/>
      <c r="LFU20" s="49"/>
      <c r="LFV20" s="49"/>
      <c r="LFW20" s="49"/>
      <c r="LFX20" s="49"/>
      <c r="LFY20" s="49"/>
      <c r="LFZ20" s="49"/>
      <c r="LGA20" s="49"/>
      <c r="LGB20" s="49"/>
      <c r="LGC20" s="49"/>
      <c r="LGD20" s="49"/>
      <c r="LGE20" s="49"/>
      <c r="LGF20" s="49"/>
      <c r="LGG20" s="49"/>
      <c r="LGH20" s="49"/>
      <c r="LGI20" s="49"/>
      <c r="LGJ20" s="49"/>
      <c r="LGK20" s="49"/>
      <c r="LGL20" s="49"/>
      <c r="LGM20" s="49"/>
      <c r="LGN20" s="49"/>
      <c r="LGO20" s="49"/>
      <c r="LGP20" s="49"/>
      <c r="LGQ20" s="47"/>
      <c r="LGR20" s="48"/>
      <c r="LGS20" s="49"/>
      <c r="LGT20" s="49"/>
      <c r="LGU20" s="49"/>
      <c r="LGV20" s="49"/>
      <c r="LGW20" s="49"/>
      <c r="LGX20" s="49"/>
      <c r="LGY20" s="49"/>
      <c r="LGZ20" s="49"/>
      <c r="LHA20" s="49"/>
      <c r="LHB20" s="49"/>
      <c r="LHC20" s="49"/>
      <c r="LHD20" s="49"/>
      <c r="LHE20" s="49"/>
      <c r="LHF20" s="49"/>
      <c r="LHG20" s="49"/>
      <c r="LHH20" s="49"/>
      <c r="LHI20" s="49"/>
      <c r="LHJ20" s="49"/>
      <c r="LHK20" s="49"/>
      <c r="LHL20" s="49"/>
      <c r="LHM20" s="49"/>
      <c r="LHN20" s="49"/>
      <c r="LHO20" s="49"/>
      <c r="LHP20" s="49"/>
      <c r="LHQ20" s="49"/>
      <c r="LHR20" s="49"/>
      <c r="LHS20" s="49"/>
      <c r="LHT20" s="49"/>
      <c r="LHU20" s="47"/>
      <c r="LHV20" s="48"/>
      <c r="LHW20" s="49"/>
      <c r="LHX20" s="49"/>
      <c r="LHY20" s="49"/>
      <c r="LHZ20" s="49"/>
      <c r="LIA20" s="49"/>
      <c r="LIB20" s="49"/>
      <c r="LIC20" s="49"/>
      <c r="LID20" s="49"/>
      <c r="LIE20" s="49"/>
      <c r="LIF20" s="49"/>
      <c r="LIG20" s="49"/>
      <c r="LIH20" s="49"/>
      <c r="LII20" s="49"/>
      <c r="LIJ20" s="49"/>
      <c r="LIK20" s="49"/>
      <c r="LIL20" s="49"/>
      <c r="LIM20" s="49"/>
      <c r="LIN20" s="49"/>
      <c r="LIO20" s="49"/>
      <c r="LIP20" s="49"/>
      <c r="LIQ20" s="49"/>
      <c r="LIR20" s="49"/>
      <c r="LIS20" s="49"/>
      <c r="LIT20" s="49"/>
      <c r="LIU20" s="49"/>
      <c r="LIV20" s="49"/>
      <c r="LIW20" s="49"/>
      <c r="LIX20" s="49"/>
      <c r="LIY20" s="47"/>
      <c r="LIZ20" s="48"/>
      <c r="LJA20" s="49"/>
      <c r="LJB20" s="49"/>
      <c r="LJC20" s="49"/>
      <c r="LJD20" s="49"/>
      <c r="LJE20" s="49"/>
      <c r="LJF20" s="49"/>
      <c r="LJG20" s="49"/>
      <c r="LJH20" s="49"/>
      <c r="LJI20" s="49"/>
      <c r="LJJ20" s="49"/>
      <c r="LJK20" s="49"/>
      <c r="LJL20" s="49"/>
      <c r="LJM20" s="49"/>
      <c r="LJN20" s="49"/>
      <c r="LJO20" s="49"/>
      <c r="LJP20" s="49"/>
      <c r="LJQ20" s="49"/>
      <c r="LJR20" s="49"/>
      <c r="LJS20" s="49"/>
      <c r="LJT20" s="49"/>
      <c r="LJU20" s="49"/>
      <c r="LJV20" s="49"/>
      <c r="LJW20" s="49"/>
      <c r="LJX20" s="49"/>
      <c r="LJY20" s="49"/>
      <c r="LJZ20" s="49"/>
      <c r="LKA20" s="49"/>
      <c r="LKB20" s="49"/>
      <c r="LKC20" s="47"/>
      <c r="LKD20" s="48"/>
      <c r="LKE20" s="49"/>
      <c r="LKF20" s="49"/>
      <c r="LKG20" s="49"/>
      <c r="LKH20" s="49"/>
      <c r="LKI20" s="49"/>
      <c r="LKJ20" s="49"/>
      <c r="LKK20" s="49"/>
      <c r="LKL20" s="49"/>
      <c r="LKM20" s="49"/>
      <c r="LKN20" s="49"/>
      <c r="LKO20" s="49"/>
      <c r="LKP20" s="49"/>
      <c r="LKQ20" s="49"/>
      <c r="LKR20" s="49"/>
      <c r="LKS20" s="49"/>
      <c r="LKT20" s="49"/>
      <c r="LKU20" s="49"/>
      <c r="LKV20" s="49"/>
      <c r="LKW20" s="49"/>
      <c r="LKX20" s="49"/>
      <c r="LKY20" s="49"/>
      <c r="LKZ20" s="49"/>
      <c r="LLA20" s="49"/>
      <c r="LLB20" s="49"/>
      <c r="LLC20" s="49"/>
      <c r="LLD20" s="49"/>
      <c r="LLE20" s="49"/>
      <c r="LLF20" s="49"/>
      <c r="LLG20" s="47"/>
      <c r="LLH20" s="48"/>
      <c r="LLI20" s="49"/>
      <c r="LLJ20" s="49"/>
      <c r="LLK20" s="49"/>
      <c r="LLL20" s="49"/>
      <c r="LLM20" s="49"/>
      <c r="LLN20" s="49"/>
      <c r="LLO20" s="49"/>
      <c r="LLP20" s="49"/>
      <c r="LLQ20" s="49"/>
      <c r="LLR20" s="49"/>
      <c r="LLS20" s="49"/>
      <c r="LLT20" s="49"/>
      <c r="LLU20" s="49"/>
      <c r="LLV20" s="49"/>
      <c r="LLW20" s="49"/>
      <c r="LLX20" s="49"/>
      <c r="LLY20" s="49"/>
      <c r="LLZ20" s="49"/>
      <c r="LMA20" s="49"/>
      <c r="LMB20" s="49"/>
      <c r="LMC20" s="49"/>
      <c r="LMD20" s="49"/>
      <c r="LME20" s="49"/>
      <c r="LMF20" s="49"/>
      <c r="LMG20" s="49"/>
      <c r="LMH20" s="49"/>
      <c r="LMI20" s="49"/>
      <c r="LMJ20" s="49"/>
      <c r="LMK20" s="47"/>
      <c r="LML20" s="48"/>
      <c r="LMM20" s="49"/>
      <c r="LMN20" s="49"/>
      <c r="LMO20" s="49"/>
      <c r="LMP20" s="49"/>
      <c r="LMQ20" s="49"/>
      <c r="LMR20" s="49"/>
      <c r="LMS20" s="49"/>
      <c r="LMT20" s="49"/>
      <c r="LMU20" s="49"/>
      <c r="LMV20" s="49"/>
      <c r="LMW20" s="49"/>
      <c r="LMX20" s="49"/>
      <c r="LMY20" s="49"/>
      <c r="LMZ20" s="49"/>
      <c r="LNA20" s="49"/>
      <c r="LNB20" s="49"/>
      <c r="LNC20" s="49"/>
      <c r="LND20" s="49"/>
      <c r="LNE20" s="49"/>
      <c r="LNF20" s="49"/>
      <c r="LNG20" s="49"/>
      <c r="LNH20" s="49"/>
      <c r="LNI20" s="49"/>
      <c r="LNJ20" s="49"/>
      <c r="LNK20" s="49"/>
      <c r="LNL20" s="49"/>
      <c r="LNM20" s="49"/>
      <c r="LNN20" s="49"/>
      <c r="LNO20" s="47"/>
      <c r="LNP20" s="48"/>
      <c r="LNQ20" s="49"/>
      <c r="LNR20" s="49"/>
      <c r="LNS20" s="49"/>
      <c r="LNT20" s="49"/>
      <c r="LNU20" s="49"/>
      <c r="LNV20" s="49"/>
      <c r="LNW20" s="49"/>
      <c r="LNX20" s="49"/>
      <c r="LNY20" s="49"/>
      <c r="LNZ20" s="49"/>
      <c r="LOA20" s="49"/>
      <c r="LOB20" s="49"/>
      <c r="LOC20" s="49"/>
      <c r="LOD20" s="49"/>
      <c r="LOE20" s="49"/>
      <c r="LOF20" s="49"/>
      <c r="LOG20" s="49"/>
      <c r="LOH20" s="49"/>
      <c r="LOI20" s="49"/>
      <c r="LOJ20" s="49"/>
      <c r="LOK20" s="49"/>
      <c r="LOL20" s="49"/>
      <c r="LOM20" s="49"/>
      <c r="LON20" s="49"/>
      <c r="LOO20" s="49"/>
      <c r="LOP20" s="49"/>
      <c r="LOQ20" s="49"/>
      <c r="LOR20" s="49"/>
      <c r="LOS20" s="47"/>
      <c r="LOT20" s="48"/>
      <c r="LOU20" s="49"/>
      <c r="LOV20" s="49"/>
      <c r="LOW20" s="49"/>
      <c r="LOX20" s="49"/>
      <c r="LOY20" s="49"/>
      <c r="LOZ20" s="49"/>
      <c r="LPA20" s="49"/>
      <c r="LPB20" s="49"/>
      <c r="LPC20" s="49"/>
      <c r="LPD20" s="49"/>
      <c r="LPE20" s="49"/>
      <c r="LPF20" s="49"/>
      <c r="LPG20" s="49"/>
      <c r="LPH20" s="49"/>
      <c r="LPI20" s="49"/>
      <c r="LPJ20" s="49"/>
      <c r="LPK20" s="49"/>
      <c r="LPL20" s="49"/>
      <c r="LPM20" s="49"/>
      <c r="LPN20" s="49"/>
      <c r="LPO20" s="49"/>
      <c r="LPP20" s="49"/>
      <c r="LPQ20" s="49"/>
      <c r="LPR20" s="49"/>
      <c r="LPS20" s="49"/>
      <c r="LPT20" s="49"/>
      <c r="LPU20" s="49"/>
      <c r="LPV20" s="49"/>
      <c r="LPW20" s="47"/>
      <c r="LPX20" s="48"/>
      <c r="LPY20" s="49"/>
      <c r="LPZ20" s="49"/>
      <c r="LQA20" s="49"/>
      <c r="LQB20" s="49"/>
      <c r="LQC20" s="49"/>
      <c r="LQD20" s="49"/>
      <c r="LQE20" s="49"/>
      <c r="LQF20" s="49"/>
      <c r="LQG20" s="49"/>
      <c r="LQH20" s="49"/>
      <c r="LQI20" s="49"/>
      <c r="LQJ20" s="49"/>
      <c r="LQK20" s="49"/>
      <c r="LQL20" s="49"/>
      <c r="LQM20" s="49"/>
      <c r="LQN20" s="49"/>
      <c r="LQO20" s="49"/>
      <c r="LQP20" s="49"/>
      <c r="LQQ20" s="49"/>
      <c r="LQR20" s="49"/>
      <c r="LQS20" s="49"/>
      <c r="LQT20" s="49"/>
      <c r="LQU20" s="49"/>
      <c r="LQV20" s="49"/>
      <c r="LQW20" s="49"/>
      <c r="LQX20" s="49"/>
      <c r="LQY20" s="49"/>
      <c r="LQZ20" s="49"/>
      <c r="LRA20" s="47"/>
      <c r="LRB20" s="48"/>
      <c r="LRC20" s="49"/>
      <c r="LRD20" s="49"/>
      <c r="LRE20" s="49"/>
      <c r="LRF20" s="49"/>
      <c r="LRG20" s="49"/>
      <c r="LRH20" s="49"/>
      <c r="LRI20" s="49"/>
      <c r="LRJ20" s="49"/>
      <c r="LRK20" s="49"/>
      <c r="LRL20" s="49"/>
      <c r="LRM20" s="49"/>
      <c r="LRN20" s="49"/>
      <c r="LRO20" s="49"/>
      <c r="LRP20" s="49"/>
      <c r="LRQ20" s="49"/>
      <c r="LRR20" s="49"/>
      <c r="LRS20" s="49"/>
      <c r="LRT20" s="49"/>
      <c r="LRU20" s="49"/>
      <c r="LRV20" s="49"/>
      <c r="LRW20" s="49"/>
      <c r="LRX20" s="49"/>
      <c r="LRY20" s="49"/>
      <c r="LRZ20" s="49"/>
      <c r="LSA20" s="49"/>
      <c r="LSB20" s="49"/>
      <c r="LSC20" s="49"/>
      <c r="LSD20" s="49"/>
      <c r="LSE20" s="47"/>
      <c r="LSF20" s="48"/>
      <c r="LSG20" s="49"/>
      <c r="LSH20" s="49"/>
      <c r="LSI20" s="49"/>
      <c r="LSJ20" s="49"/>
      <c r="LSK20" s="49"/>
      <c r="LSL20" s="49"/>
      <c r="LSM20" s="49"/>
      <c r="LSN20" s="49"/>
      <c r="LSO20" s="49"/>
      <c r="LSP20" s="49"/>
      <c r="LSQ20" s="49"/>
      <c r="LSR20" s="49"/>
      <c r="LSS20" s="49"/>
      <c r="LST20" s="49"/>
      <c r="LSU20" s="49"/>
      <c r="LSV20" s="49"/>
      <c r="LSW20" s="49"/>
      <c r="LSX20" s="49"/>
      <c r="LSY20" s="49"/>
      <c r="LSZ20" s="49"/>
      <c r="LTA20" s="49"/>
      <c r="LTB20" s="49"/>
      <c r="LTC20" s="49"/>
      <c r="LTD20" s="49"/>
      <c r="LTE20" s="49"/>
      <c r="LTF20" s="49"/>
      <c r="LTG20" s="49"/>
      <c r="LTH20" s="49"/>
      <c r="LTI20" s="47"/>
      <c r="LTJ20" s="48"/>
      <c r="LTK20" s="49"/>
      <c r="LTL20" s="49"/>
      <c r="LTM20" s="49"/>
      <c r="LTN20" s="49"/>
      <c r="LTO20" s="49"/>
      <c r="LTP20" s="49"/>
      <c r="LTQ20" s="49"/>
      <c r="LTR20" s="49"/>
      <c r="LTS20" s="49"/>
      <c r="LTT20" s="49"/>
      <c r="LTU20" s="49"/>
      <c r="LTV20" s="49"/>
      <c r="LTW20" s="49"/>
      <c r="LTX20" s="49"/>
      <c r="LTY20" s="49"/>
      <c r="LTZ20" s="49"/>
      <c r="LUA20" s="49"/>
      <c r="LUB20" s="49"/>
      <c r="LUC20" s="49"/>
      <c r="LUD20" s="49"/>
      <c r="LUE20" s="49"/>
      <c r="LUF20" s="49"/>
      <c r="LUG20" s="49"/>
      <c r="LUH20" s="49"/>
      <c r="LUI20" s="49"/>
      <c r="LUJ20" s="49"/>
      <c r="LUK20" s="49"/>
      <c r="LUL20" s="49"/>
      <c r="LUM20" s="47"/>
      <c r="LUN20" s="48"/>
      <c r="LUO20" s="49"/>
      <c r="LUP20" s="49"/>
      <c r="LUQ20" s="49"/>
      <c r="LUR20" s="49"/>
      <c r="LUS20" s="49"/>
      <c r="LUT20" s="49"/>
      <c r="LUU20" s="49"/>
      <c r="LUV20" s="49"/>
      <c r="LUW20" s="49"/>
      <c r="LUX20" s="49"/>
      <c r="LUY20" s="49"/>
      <c r="LUZ20" s="49"/>
      <c r="LVA20" s="49"/>
      <c r="LVB20" s="49"/>
      <c r="LVC20" s="49"/>
      <c r="LVD20" s="49"/>
      <c r="LVE20" s="49"/>
      <c r="LVF20" s="49"/>
      <c r="LVG20" s="49"/>
      <c r="LVH20" s="49"/>
      <c r="LVI20" s="49"/>
      <c r="LVJ20" s="49"/>
      <c r="LVK20" s="49"/>
      <c r="LVL20" s="49"/>
      <c r="LVM20" s="49"/>
      <c r="LVN20" s="49"/>
      <c r="LVO20" s="49"/>
      <c r="LVP20" s="49"/>
      <c r="LVQ20" s="47"/>
      <c r="LVR20" s="48"/>
      <c r="LVS20" s="49"/>
      <c r="LVT20" s="49"/>
      <c r="LVU20" s="49"/>
      <c r="LVV20" s="49"/>
      <c r="LVW20" s="49"/>
      <c r="LVX20" s="49"/>
      <c r="LVY20" s="49"/>
      <c r="LVZ20" s="49"/>
      <c r="LWA20" s="49"/>
      <c r="LWB20" s="49"/>
      <c r="LWC20" s="49"/>
      <c r="LWD20" s="49"/>
      <c r="LWE20" s="49"/>
      <c r="LWF20" s="49"/>
      <c r="LWG20" s="49"/>
      <c r="LWH20" s="49"/>
      <c r="LWI20" s="49"/>
      <c r="LWJ20" s="49"/>
      <c r="LWK20" s="49"/>
      <c r="LWL20" s="49"/>
      <c r="LWM20" s="49"/>
      <c r="LWN20" s="49"/>
      <c r="LWO20" s="49"/>
      <c r="LWP20" s="49"/>
      <c r="LWQ20" s="49"/>
      <c r="LWR20" s="49"/>
      <c r="LWS20" s="49"/>
      <c r="LWT20" s="49"/>
      <c r="LWU20" s="47"/>
      <c r="LWV20" s="48"/>
      <c r="LWW20" s="49"/>
      <c r="LWX20" s="49"/>
      <c r="LWY20" s="49"/>
      <c r="LWZ20" s="49"/>
      <c r="LXA20" s="49"/>
      <c r="LXB20" s="49"/>
      <c r="LXC20" s="49"/>
      <c r="LXD20" s="49"/>
      <c r="LXE20" s="49"/>
      <c r="LXF20" s="49"/>
      <c r="LXG20" s="49"/>
      <c r="LXH20" s="49"/>
      <c r="LXI20" s="49"/>
      <c r="LXJ20" s="49"/>
      <c r="LXK20" s="49"/>
      <c r="LXL20" s="49"/>
      <c r="LXM20" s="49"/>
      <c r="LXN20" s="49"/>
      <c r="LXO20" s="49"/>
      <c r="LXP20" s="49"/>
      <c r="LXQ20" s="49"/>
      <c r="LXR20" s="49"/>
      <c r="LXS20" s="49"/>
      <c r="LXT20" s="49"/>
      <c r="LXU20" s="49"/>
      <c r="LXV20" s="49"/>
      <c r="LXW20" s="49"/>
      <c r="LXX20" s="49"/>
      <c r="LXY20" s="47"/>
      <c r="LXZ20" s="48"/>
      <c r="LYA20" s="49"/>
      <c r="LYB20" s="49"/>
      <c r="LYC20" s="49"/>
      <c r="LYD20" s="49"/>
      <c r="LYE20" s="49"/>
      <c r="LYF20" s="49"/>
      <c r="LYG20" s="49"/>
      <c r="LYH20" s="49"/>
      <c r="LYI20" s="49"/>
      <c r="LYJ20" s="49"/>
      <c r="LYK20" s="49"/>
      <c r="LYL20" s="49"/>
      <c r="LYM20" s="49"/>
      <c r="LYN20" s="49"/>
      <c r="LYO20" s="49"/>
      <c r="LYP20" s="49"/>
      <c r="LYQ20" s="49"/>
      <c r="LYR20" s="49"/>
      <c r="LYS20" s="49"/>
      <c r="LYT20" s="49"/>
      <c r="LYU20" s="49"/>
      <c r="LYV20" s="49"/>
      <c r="LYW20" s="49"/>
      <c r="LYX20" s="49"/>
      <c r="LYY20" s="49"/>
      <c r="LYZ20" s="49"/>
      <c r="LZA20" s="49"/>
      <c r="LZB20" s="49"/>
      <c r="LZC20" s="47"/>
      <c r="LZD20" s="48"/>
      <c r="LZE20" s="49"/>
      <c r="LZF20" s="49"/>
      <c r="LZG20" s="49"/>
      <c r="LZH20" s="49"/>
      <c r="LZI20" s="49"/>
      <c r="LZJ20" s="49"/>
      <c r="LZK20" s="49"/>
      <c r="LZL20" s="49"/>
      <c r="LZM20" s="49"/>
      <c r="LZN20" s="49"/>
      <c r="LZO20" s="49"/>
      <c r="LZP20" s="49"/>
      <c r="LZQ20" s="49"/>
      <c r="LZR20" s="49"/>
      <c r="LZS20" s="49"/>
      <c r="LZT20" s="49"/>
      <c r="LZU20" s="49"/>
      <c r="LZV20" s="49"/>
      <c r="LZW20" s="49"/>
      <c r="LZX20" s="49"/>
      <c r="LZY20" s="49"/>
      <c r="LZZ20" s="49"/>
      <c r="MAA20" s="49"/>
      <c r="MAB20" s="49"/>
      <c r="MAC20" s="49"/>
      <c r="MAD20" s="49"/>
      <c r="MAE20" s="49"/>
      <c r="MAF20" s="49"/>
      <c r="MAG20" s="47"/>
      <c r="MAH20" s="48"/>
      <c r="MAI20" s="49"/>
      <c r="MAJ20" s="49"/>
      <c r="MAK20" s="49"/>
      <c r="MAL20" s="49"/>
      <c r="MAM20" s="49"/>
      <c r="MAN20" s="49"/>
      <c r="MAO20" s="49"/>
      <c r="MAP20" s="49"/>
      <c r="MAQ20" s="49"/>
      <c r="MAR20" s="49"/>
      <c r="MAS20" s="49"/>
      <c r="MAT20" s="49"/>
      <c r="MAU20" s="49"/>
      <c r="MAV20" s="49"/>
      <c r="MAW20" s="49"/>
      <c r="MAX20" s="49"/>
      <c r="MAY20" s="49"/>
      <c r="MAZ20" s="49"/>
      <c r="MBA20" s="49"/>
      <c r="MBB20" s="49"/>
      <c r="MBC20" s="49"/>
      <c r="MBD20" s="49"/>
      <c r="MBE20" s="49"/>
      <c r="MBF20" s="49"/>
      <c r="MBG20" s="49"/>
      <c r="MBH20" s="49"/>
      <c r="MBI20" s="49"/>
      <c r="MBJ20" s="49"/>
      <c r="MBK20" s="47"/>
      <c r="MBL20" s="48"/>
      <c r="MBM20" s="49"/>
      <c r="MBN20" s="49"/>
      <c r="MBO20" s="49"/>
      <c r="MBP20" s="49"/>
      <c r="MBQ20" s="49"/>
      <c r="MBR20" s="49"/>
      <c r="MBS20" s="49"/>
      <c r="MBT20" s="49"/>
      <c r="MBU20" s="49"/>
      <c r="MBV20" s="49"/>
      <c r="MBW20" s="49"/>
      <c r="MBX20" s="49"/>
      <c r="MBY20" s="49"/>
      <c r="MBZ20" s="49"/>
      <c r="MCA20" s="49"/>
      <c r="MCB20" s="49"/>
      <c r="MCC20" s="49"/>
      <c r="MCD20" s="49"/>
      <c r="MCE20" s="49"/>
      <c r="MCF20" s="49"/>
      <c r="MCG20" s="49"/>
      <c r="MCH20" s="49"/>
      <c r="MCI20" s="49"/>
      <c r="MCJ20" s="49"/>
      <c r="MCK20" s="49"/>
      <c r="MCL20" s="49"/>
      <c r="MCM20" s="49"/>
      <c r="MCN20" s="49"/>
      <c r="MCO20" s="47"/>
      <c r="MCP20" s="48"/>
      <c r="MCQ20" s="49"/>
      <c r="MCR20" s="49"/>
      <c r="MCS20" s="49"/>
      <c r="MCT20" s="49"/>
      <c r="MCU20" s="49"/>
      <c r="MCV20" s="49"/>
      <c r="MCW20" s="49"/>
      <c r="MCX20" s="49"/>
      <c r="MCY20" s="49"/>
      <c r="MCZ20" s="49"/>
      <c r="MDA20" s="49"/>
      <c r="MDB20" s="49"/>
      <c r="MDC20" s="49"/>
      <c r="MDD20" s="49"/>
      <c r="MDE20" s="49"/>
      <c r="MDF20" s="49"/>
      <c r="MDG20" s="49"/>
      <c r="MDH20" s="49"/>
      <c r="MDI20" s="49"/>
      <c r="MDJ20" s="49"/>
      <c r="MDK20" s="49"/>
      <c r="MDL20" s="49"/>
      <c r="MDM20" s="49"/>
      <c r="MDN20" s="49"/>
      <c r="MDO20" s="49"/>
      <c r="MDP20" s="49"/>
      <c r="MDQ20" s="49"/>
      <c r="MDR20" s="49"/>
      <c r="MDS20" s="47"/>
      <c r="MDT20" s="48"/>
      <c r="MDU20" s="49"/>
      <c r="MDV20" s="49"/>
      <c r="MDW20" s="49"/>
      <c r="MDX20" s="49"/>
      <c r="MDY20" s="49"/>
      <c r="MDZ20" s="49"/>
      <c r="MEA20" s="49"/>
      <c r="MEB20" s="49"/>
      <c r="MEC20" s="49"/>
      <c r="MED20" s="49"/>
      <c r="MEE20" s="49"/>
      <c r="MEF20" s="49"/>
      <c r="MEG20" s="49"/>
      <c r="MEH20" s="49"/>
      <c r="MEI20" s="49"/>
      <c r="MEJ20" s="49"/>
      <c r="MEK20" s="49"/>
      <c r="MEL20" s="49"/>
      <c r="MEM20" s="49"/>
      <c r="MEN20" s="49"/>
      <c r="MEO20" s="49"/>
      <c r="MEP20" s="49"/>
      <c r="MEQ20" s="49"/>
      <c r="MER20" s="49"/>
      <c r="MES20" s="49"/>
      <c r="MET20" s="49"/>
      <c r="MEU20" s="49"/>
      <c r="MEV20" s="49"/>
      <c r="MEW20" s="47"/>
      <c r="MEX20" s="48"/>
      <c r="MEY20" s="49"/>
      <c r="MEZ20" s="49"/>
      <c r="MFA20" s="49"/>
      <c r="MFB20" s="49"/>
      <c r="MFC20" s="49"/>
      <c r="MFD20" s="49"/>
      <c r="MFE20" s="49"/>
      <c r="MFF20" s="49"/>
      <c r="MFG20" s="49"/>
      <c r="MFH20" s="49"/>
      <c r="MFI20" s="49"/>
      <c r="MFJ20" s="49"/>
      <c r="MFK20" s="49"/>
      <c r="MFL20" s="49"/>
      <c r="MFM20" s="49"/>
      <c r="MFN20" s="49"/>
      <c r="MFO20" s="49"/>
      <c r="MFP20" s="49"/>
      <c r="MFQ20" s="49"/>
      <c r="MFR20" s="49"/>
      <c r="MFS20" s="49"/>
      <c r="MFT20" s="49"/>
      <c r="MFU20" s="49"/>
      <c r="MFV20" s="49"/>
      <c r="MFW20" s="49"/>
      <c r="MFX20" s="49"/>
      <c r="MFY20" s="49"/>
      <c r="MFZ20" s="49"/>
      <c r="MGA20" s="47"/>
      <c r="MGB20" s="48"/>
      <c r="MGC20" s="49"/>
      <c r="MGD20" s="49"/>
      <c r="MGE20" s="49"/>
      <c r="MGF20" s="49"/>
      <c r="MGG20" s="49"/>
      <c r="MGH20" s="49"/>
      <c r="MGI20" s="49"/>
      <c r="MGJ20" s="49"/>
      <c r="MGK20" s="49"/>
      <c r="MGL20" s="49"/>
      <c r="MGM20" s="49"/>
      <c r="MGN20" s="49"/>
      <c r="MGO20" s="49"/>
      <c r="MGP20" s="49"/>
      <c r="MGQ20" s="49"/>
      <c r="MGR20" s="49"/>
      <c r="MGS20" s="49"/>
      <c r="MGT20" s="49"/>
      <c r="MGU20" s="49"/>
      <c r="MGV20" s="49"/>
      <c r="MGW20" s="49"/>
      <c r="MGX20" s="49"/>
      <c r="MGY20" s="49"/>
      <c r="MGZ20" s="49"/>
      <c r="MHA20" s="49"/>
      <c r="MHB20" s="49"/>
      <c r="MHC20" s="49"/>
      <c r="MHD20" s="49"/>
      <c r="MHE20" s="47"/>
      <c r="MHF20" s="48"/>
      <c r="MHG20" s="49"/>
      <c r="MHH20" s="49"/>
      <c r="MHI20" s="49"/>
      <c r="MHJ20" s="49"/>
      <c r="MHK20" s="49"/>
      <c r="MHL20" s="49"/>
      <c r="MHM20" s="49"/>
      <c r="MHN20" s="49"/>
      <c r="MHO20" s="49"/>
      <c r="MHP20" s="49"/>
      <c r="MHQ20" s="49"/>
      <c r="MHR20" s="49"/>
      <c r="MHS20" s="49"/>
      <c r="MHT20" s="49"/>
      <c r="MHU20" s="49"/>
      <c r="MHV20" s="49"/>
      <c r="MHW20" s="49"/>
      <c r="MHX20" s="49"/>
      <c r="MHY20" s="49"/>
      <c r="MHZ20" s="49"/>
      <c r="MIA20" s="49"/>
      <c r="MIB20" s="49"/>
      <c r="MIC20" s="49"/>
      <c r="MID20" s="49"/>
      <c r="MIE20" s="49"/>
      <c r="MIF20" s="49"/>
      <c r="MIG20" s="49"/>
      <c r="MIH20" s="49"/>
      <c r="MII20" s="47"/>
      <c r="MIJ20" s="48"/>
      <c r="MIK20" s="49"/>
      <c r="MIL20" s="49"/>
      <c r="MIM20" s="49"/>
      <c r="MIN20" s="49"/>
      <c r="MIO20" s="49"/>
      <c r="MIP20" s="49"/>
      <c r="MIQ20" s="49"/>
      <c r="MIR20" s="49"/>
      <c r="MIS20" s="49"/>
      <c r="MIT20" s="49"/>
      <c r="MIU20" s="49"/>
      <c r="MIV20" s="49"/>
      <c r="MIW20" s="49"/>
      <c r="MIX20" s="49"/>
      <c r="MIY20" s="49"/>
      <c r="MIZ20" s="49"/>
      <c r="MJA20" s="49"/>
      <c r="MJB20" s="49"/>
      <c r="MJC20" s="49"/>
      <c r="MJD20" s="49"/>
      <c r="MJE20" s="49"/>
      <c r="MJF20" s="49"/>
      <c r="MJG20" s="49"/>
      <c r="MJH20" s="49"/>
      <c r="MJI20" s="49"/>
      <c r="MJJ20" s="49"/>
      <c r="MJK20" s="49"/>
      <c r="MJL20" s="49"/>
      <c r="MJM20" s="47"/>
      <c r="MJN20" s="48"/>
      <c r="MJO20" s="49"/>
      <c r="MJP20" s="49"/>
      <c r="MJQ20" s="49"/>
      <c r="MJR20" s="49"/>
      <c r="MJS20" s="49"/>
      <c r="MJT20" s="49"/>
      <c r="MJU20" s="49"/>
      <c r="MJV20" s="49"/>
      <c r="MJW20" s="49"/>
      <c r="MJX20" s="49"/>
      <c r="MJY20" s="49"/>
      <c r="MJZ20" s="49"/>
      <c r="MKA20" s="49"/>
      <c r="MKB20" s="49"/>
      <c r="MKC20" s="49"/>
      <c r="MKD20" s="49"/>
      <c r="MKE20" s="49"/>
      <c r="MKF20" s="49"/>
      <c r="MKG20" s="49"/>
      <c r="MKH20" s="49"/>
      <c r="MKI20" s="49"/>
      <c r="MKJ20" s="49"/>
      <c r="MKK20" s="49"/>
      <c r="MKL20" s="49"/>
      <c r="MKM20" s="49"/>
      <c r="MKN20" s="49"/>
      <c r="MKO20" s="49"/>
      <c r="MKP20" s="49"/>
      <c r="MKQ20" s="47"/>
      <c r="MKR20" s="48"/>
      <c r="MKS20" s="49"/>
      <c r="MKT20" s="49"/>
      <c r="MKU20" s="49"/>
      <c r="MKV20" s="49"/>
      <c r="MKW20" s="49"/>
      <c r="MKX20" s="49"/>
      <c r="MKY20" s="49"/>
      <c r="MKZ20" s="49"/>
      <c r="MLA20" s="49"/>
      <c r="MLB20" s="49"/>
      <c r="MLC20" s="49"/>
      <c r="MLD20" s="49"/>
      <c r="MLE20" s="49"/>
      <c r="MLF20" s="49"/>
      <c r="MLG20" s="49"/>
      <c r="MLH20" s="49"/>
      <c r="MLI20" s="49"/>
      <c r="MLJ20" s="49"/>
      <c r="MLK20" s="49"/>
      <c r="MLL20" s="49"/>
      <c r="MLM20" s="49"/>
      <c r="MLN20" s="49"/>
      <c r="MLO20" s="49"/>
      <c r="MLP20" s="49"/>
      <c r="MLQ20" s="49"/>
      <c r="MLR20" s="49"/>
      <c r="MLS20" s="49"/>
      <c r="MLT20" s="49"/>
      <c r="MLU20" s="47"/>
      <c r="MLV20" s="48"/>
      <c r="MLW20" s="49"/>
      <c r="MLX20" s="49"/>
      <c r="MLY20" s="49"/>
      <c r="MLZ20" s="49"/>
      <c r="MMA20" s="49"/>
      <c r="MMB20" s="49"/>
      <c r="MMC20" s="49"/>
      <c r="MMD20" s="49"/>
      <c r="MME20" s="49"/>
      <c r="MMF20" s="49"/>
      <c r="MMG20" s="49"/>
      <c r="MMH20" s="49"/>
      <c r="MMI20" s="49"/>
      <c r="MMJ20" s="49"/>
      <c r="MMK20" s="49"/>
      <c r="MML20" s="49"/>
      <c r="MMM20" s="49"/>
      <c r="MMN20" s="49"/>
      <c r="MMO20" s="49"/>
      <c r="MMP20" s="49"/>
      <c r="MMQ20" s="49"/>
      <c r="MMR20" s="49"/>
      <c r="MMS20" s="49"/>
      <c r="MMT20" s="49"/>
      <c r="MMU20" s="49"/>
      <c r="MMV20" s="49"/>
      <c r="MMW20" s="49"/>
      <c r="MMX20" s="49"/>
      <c r="MMY20" s="47"/>
      <c r="MMZ20" s="48"/>
      <c r="MNA20" s="49"/>
      <c r="MNB20" s="49"/>
      <c r="MNC20" s="49"/>
      <c r="MND20" s="49"/>
      <c r="MNE20" s="49"/>
      <c r="MNF20" s="49"/>
      <c r="MNG20" s="49"/>
      <c r="MNH20" s="49"/>
      <c r="MNI20" s="49"/>
      <c r="MNJ20" s="49"/>
      <c r="MNK20" s="49"/>
      <c r="MNL20" s="49"/>
      <c r="MNM20" s="49"/>
      <c r="MNN20" s="49"/>
      <c r="MNO20" s="49"/>
      <c r="MNP20" s="49"/>
      <c r="MNQ20" s="49"/>
      <c r="MNR20" s="49"/>
      <c r="MNS20" s="49"/>
      <c r="MNT20" s="49"/>
      <c r="MNU20" s="49"/>
      <c r="MNV20" s="49"/>
      <c r="MNW20" s="49"/>
      <c r="MNX20" s="49"/>
      <c r="MNY20" s="49"/>
      <c r="MNZ20" s="49"/>
      <c r="MOA20" s="49"/>
      <c r="MOB20" s="49"/>
      <c r="MOC20" s="47"/>
      <c r="MOD20" s="48"/>
      <c r="MOE20" s="49"/>
      <c r="MOF20" s="49"/>
      <c r="MOG20" s="49"/>
      <c r="MOH20" s="49"/>
      <c r="MOI20" s="49"/>
      <c r="MOJ20" s="49"/>
      <c r="MOK20" s="49"/>
      <c r="MOL20" s="49"/>
      <c r="MOM20" s="49"/>
      <c r="MON20" s="49"/>
      <c r="MOO20" s="49"/>
      <c r="MOP20" s="49"/>
      <c r="MOQ20" s="49"/>
      <c r="MOR20" s="49"/>
      <c r="MOS20" s="49"/>
      <c r="MOT20" s="49"/>
      <c r="MOU20" s="49"/>
      <c r="MOV20" s="49"/>
      <c r="MOW20" s="49"/>
      <c r="MOX20" s="49"/>
      <c r="MOY20" s="49"/>
      <c r="MOZ20" s="49"/>
      <c r="MPA20" s="49"/>
      <c r="MPB20" s="49"/>
      <c r="MPC20" s="49"/>
      <c r="MPD20" s="49"/>
      <c r="MPE20" s="49"/>
      <c r="MPF20" s="49"/>
      <c r="MPG20" s="47"/>
      <c r="MPH20" s="48"/>
      <c r="MPI20" s="49"/>
      <c r="MPJ20" s="49"/>
      <c r="MPK20" s="49"/>
      <c r="MPL20" s="49"/>
      <c r="MPM20" s="49"/>
      <c r="MPN20" s="49"/>
      <c r="MPO20" s="49"/>
      <c r="MPP20" s="49"/>
      <c r="MPQ20" s="49"/>
      <c r="MPR20" s="49"/>
      <c r="MPS20" s="49"/>
      <c r="MPT20" s="49"/>
      <c r="MPU20" s="49"/>
      <c r="MPV20" s="49"/>
      <c r="MPW20" s="49"/>
      <c r="MPX20" s="49"/>
      <c r="MPY20" s="49"/>
      <c r="MPZ20" s="49"/>
      <c r="MQA20" s="49"/>
      <c r="MQB20" s="49"/>
      <c r="MQC20" s="49"/>
      <c r="MQD20" s="49"/>
      <c r="MQE20" s="49"/>
      <c r="MQF20" s="49"/>
      <c r="MQG20" s="49"/>
      <c r="MQH20" s="49"/>
      <c r="MQI20" s="49"/>
      <c r="MQJ20" s="49"/>
      <c r="MQK20" s="47"/>
      <c r="MQL20" s="48"/>
      <c r="MQM20" s="49"/>
      <c r="MQN20" s="49"/>
      <c r="MQO20" s="49"/>
      <c r="MQP20" s="49"/>
      <c r="MQQ20" s="49"/>
      <c r="MQR20" s="49"/>
      <c r="MQS20" s="49"/>
      <c r="MQT20" s="49"/>
      <c r="MQU20" s="49"/>
      <c r="MQV20" s="49"/>
      <c r="MQW20" s="49"/>
      <c r="MQX20" s="49"/>
      <c r="MQY20" s="49"/>
      <c r="MQZ20" s="49"/>
      <c r="MRA20" s="49"/>
      <c r="MRB20" s="49"/>
      <c r="MRC20" s="49"/>
      <c r="MRD20" s="49"/>
      <c r="MRE20" s="49"/>
      <c r="MRF20" s="49"/>
      <c r="MRG20" s="49"/>
      <c r="MRH20" s="49"/>
      <c r="MRI20" s="49"/>
      <c r="MRJ20" s="49"/>
      <c r="MRK20" s="49"/>
      <c r="MRL20" s="49"/>
      <c r="MRM20" s="49"/>
      <c r="MRN20" s="49"/>
      <c r="MRO20" s="47"/>
      <c r="MRP20" s="48"/>
      <c r="MRQ20" s="49"/>
      <c r="MRR20" s="49"/>
      <c r="MRS20" s="49"/>
      <c r="MRT20" s="49"/>
      <c r="MRU20" s="49"/>
      <c r="MRV20" s="49"/>
      <c r="MRW20" s="49"/>
      <c r="MRX20" s="49"/>
      <c r="MRY20" s="49"/>
      <c r="MRZ20" s="49"/>
      <c r="MSA20" s="49"/>
      <c r="MSB20" s="49"/>
      <c r="MSC20" s="49"/>
      <c r="MSD20" s="49"/>
      <c r="MSE20" s="49"/>
      <c r="MSF20" s="49"/>
      <c r="MSG20" s="49"/>
      <c r="MSH20" s="49"/>
      <c r="MSI20" s="49"/>
      <c r="MSJ20" s="49"/>
      <c r="MSK20" s="49"/>
      <c r="MSL20" s="49"/>
      <c r="MSM20" s="49"/>
      <c r="MSN20" s="49"/>
      <c r="MSO20" s="49"/>
      <c r="MSP20" s="49"/>
      <c r="MSQ20" s="49"/>
      <c r="MSR20" s="49"/>
      <c r="MSS20" s="47"/>
      <c r="MST20" s="48"/>
      <c r="MSU20" s="49"/>
      <c r="MSV20" s="49"/>
      <c r="MSW20" s="49"/>
      <c r="MSX20" s="49"/>
      <c r="MSY20" s="49"/>
      <c r="MSZ20" s="49"/>
      <c r="MTA20" s="49"/>
      <c r="MTB20" s="49"/>
      <c r="MTC20" s="49"/>
      <c r="MTD20" s="49"/>
      <c r="MTE20" s="49"/>
      <c r="MTF20" s="49"/>
      <c r="MTG20" s="49"/>
      <c r="MTH20" s="49"/>
      <c r="MTI20" s="49"/>
      <c r="MTJ20" s="49"/>
      <c r="MTK20" s="49"/>
      <c r="MTL20" s="49"/>
      <c r="MTM20" s="49"/>
      <c r="MTN20" s="49"/>
      <c r="MTO20" s="49"/>
      <c r="MTP20" s="49"/>
      <c r="MTQ20" s="49"/>
      <c r="MTR20" s="49"/>
      <c r="MTS20" s="49"/>
      <c r="MTT20" s="49"/>
      <c r="MTU20" s="49"/>
      <c r="MTV20" s="49"/>
      <c r="MTW20" s="47"/>
      <c r="MTX20" s="48"/>
      <c r="MTY20" s="49"/>
      <c r="MTZ20" s="49"/>
      <c r="MUA20" s="49"/>
      <c r="MUB20" s="49"/>
      <c r="MUC20" s="49"/>
      <c r="MUD20" s="49"/>
      <c r="MUE20" s="49"/>
      <c r="MUF20" s="49"/>
      <c r="MUG20" s="49"/>
      <c r="MUH20" s="49"/>
      <c r="MUI20" s="49"/>
      <c r="MUJ20" s="49"/>
      <c r="MUK20" s="49"/>
      <c r="MUL20" s="49"/>
      <c r="MUM20" s="49"/>
      <c r="MUN20" s="49"/>
      <c r="MUO20" s="49"/>
      <c r="MUP20" s="49"/>
      <c r="MUQ20" s="49"/>
      <c r="MUR20" s="49"/>
      <c r="MUS20" s="49"/>
      <c r="MUT20" s="49"/>
      <c r="MUU20" s="49"/>
      <c r="MUV20" s="49"/>
      <c r="MUW20" s="49"/>
      <c r="MUX20" s="49"/>
      <c r="MUY20" s="49"/>
      <c r="MUZ20" s="49"/>
      <c r="MVA20" s="47"/>
      <c r="MVB20" s="48"/>
      <c r="MVC20" s="49"/>
      <c r="MVD20" s="49"/>
      <c r="MVE20" s="49"/>
      <c r="MVF20" s="49"/>
      <c r="MVG20" s="49"/>
      <c r="MVH20" s="49"/>
      <c r="MVI20" s="49"/>
      <c r="MVJ20" s="49"/>
      <c r="MVK20" s="49"/>
      <c r="MVL20" s="49"/>
      <c r="MVM20" s="49"/>
      <c r="MVN20" s="49"/>
      <c r="MVO20" s="49"/>
      <c r="MVP20" s="49"/>
      <c r="MVQ20" s="49"/>
      <c r="MVR20" s="49"/>
      <c r="MVS20" s="49"/>
      <c r="MVT20" s="49"/>
      <c r="MVU20" s="49"/>
      <c r="MVV20" s="49"/>
      <c r="MVW20" s="49"/>
      <c r="MVX20" s="49"/>
      <c r="MVY20" s="49"/>
      <c r="MVZ20" s="49"/>
      <c r="MWA20" s="49"/>
      <c r="MWB20" s="49"/>
      <c r="MWC20" s="49"/>
      <c r="MWD20" s="49"/>
      <c r="MWE20" s="47"/>
      <c r="MWF20" s="48"/>
      <c r="MWG20" s="49"/>
      <c r="MWH20" s="49"/>
      <c r="MWI20" s="49"/>
      <c r="MWJ20" s="49"/>
      <c r="MWK20" s="49"/>
      <c r="MWL20" s="49"/>
      <c r="MWM20" s="49"/>
      <c r="MWN20" s="49"/>
      <c r="MWO20" s="49"/>
      <c r="MWP20" s="49"/>
      <c r="MWQ20" s="49"/>
      <c r="MWR20" s="49"/>
      <c r="MWS20" s="49"/>
      <c r="MWT20" s="49"/>
      <c r="MWU20" s="49"/>
      <c r="MWV20" s="49"/>
      <c r="MWW20" s="49"/>
      <c r="MWX20" s="49"/>
      <c r="MWY20" s="49"/>
      <c r="MWZ20" s="49"/>
      <c r="MXA20" s="49"/>
      <c r="MXB20" s="49"/>
      <c r="MXC20" s="49"/>
      <c r="MXD20" s="49"/>
      <c r="MXE20" s="49"/>
      <c r="MXF20" s="49"/>
      <c r="MXG20" s="49"/>
      <c r="MXH20" s="49"/>
      <c r="MXI20" s="47"/>
      <c r="MXJ20" s="48"/>
      <c r="MXK20" s="49"/>
      <c r="MXL20" s="49"/>
      <c r="MXM20" s="49"/>
      <c r="MXN20" s="49"/>
      <c r="MXO20" s="49"/>
      <c r="MXP20" s="49"/>
      <c r="MXQ20" s="49"/>
      <c r="MXR20" s="49"/>
      <c r="MXS20" s="49"/>
      <c r="MXT20" s="49"/>
      <c r="MXU20" s="49"/>
      <c r="MXV20" s="49"/>
      <c r="MXW20" s="49"/>
      <c r="MXX20" s="49"/>
      <c r="MXY20" s="49"/>
      <c r="MXZ20" s="49"/>
      <c r="MYA20" s="49"/>
      <c r="MYB20" s="49"/>
      <c r="MYC20" s="49"/>
      <c r="MYD20" s="49"/>
      <c r="MYE20" s="49"/>
      <c r="MYF20" s="49"/>
      <c r="MYG20" s="49"/>
      <c r="MYH20" s="49"/>
      <c r="MYI20" s="49"/>
      <c r="MYJ20" s="49"/>
      <c r="MYK20" s="49"/>
      <c r="MYL20" s="49"/>
      <c r="MYM20" s="47"/>
      <c r="MYN20" s="48"/>
      <c r="MYO20" s="49"/>
      <c r="MYP20" s="49"/>
      <c r="MYQ20" s="49"/>
      <c r="MYR20" s="49"/>
      <c r="MYS20" s="49"/>
      <c r="MYT20" s="49"/>
      <c r="MYU20" s="49"/>
      <c r="MYV20" s="49"/>
      <c r="MYW20" s="49"/>
      <c r="MYX20" s="49"/>
      <c r="MYY20" s="49"/>
      <c r="MYZ20" s="49"/>
      <c r="MZA20" s="49"/>
      <c r="MZB20" s="49"/>
      <c r="MZC20" s="49"/>
      <c r="MZD20" s="49"/>
      <c r="MZE20" s="49"/>
      <c r="MZF20" s="49"/>
      <c r="MZG20" s="49"/>
      <c r="MZH20" s="49"/>
      <c r="MZI20" s="49"/>
      <c r="MZJ20" s="49"/>
      <c r="MZK20" s="49"/>
      <c r="MZL20" s="49"/>
      <c r="MZM20" s="49"/>
      <c r="MZN20" s="49"/>
      <c r="MZO20" s="49"/>
      <c r="MZP20" s="49"/>
      <c r="MZQ20" s="47"/>
      <c r="MZR20" s="48"/>
      <c r="MZS20" s="49"/>
      <c r="MZT20" s="49"/>
      <c r="MZU20" s="49"/>
      <c r="MZV20" s="49"/>
      <c r="MZW20" s="49"/>
      <c r="MZX20" s="49"/>
      <c r="MZY20" s="49"/>
      <c r="MZZ20" s="49"/>
      <c r="NAA20" s="49"/>
      <c r="NAB20" s="49"/>
      <c r="NAC20" s="49"/>
      <c r="NAD20" s="49"/>
      <c r="NAE20" s="49"/>
      <c r="NAF20" s="49"/>
      <c r="NAG20" s="49"/>
      <c r="NAH20" s="49"/>
      <c r="NAI20" s="49"/>
      <c r="NAJ20" s="49"/>
      <c r="NAK20" s="49"/>
      <c r="NAL20" s="49"/>
      <c r="NAM20" s="49"/>
      <c r="NAN20" s="49"/>
      <c r="NAO20" s="49"/>
      <c r="NAP20" s="49"/>
      <c r="NAQ20" s="49"/>
      <c r="NAR20" s="49"/>
      <c r="NAS20" s="49"/>
      <c r="NAT20" s="49"/>
      <c r="NAU20" s="47"/>
      <c r="NAV20" s="48"/>
      <c r="NAW20" s="49"/>
      <c r="NAX20" s="49"/>
      <c r="NAY20" s="49"/>
      <c r="NAZ20" s="49"/>
      <c r="NBA20" s="49"/>
      <c r="NBB20" s="49"/>
      <c r="NBC20" s="49"/>
      <c r="NBD20" s="49"/>
      <c r="NBE20" s="49"/>
      <c r="NBF20" s="49"/>
      <c r="NBG20" s="49"/>
      <c r="NBH20" s="49"/>
      <c r="NBI20" s="49"/>
      <c r="NBJ20" s="49"/>
      <c r="NBK20" s="49"/>
      <c r="NBL20" s="49"/>
      <c r="NBM20" s="49"/>
      <c r="NBN20" s="49"/>
      <c r="NBO20" s="49"/>
      <c r="NBP20" s="49"/>
      <c r="NBQ20" s="49"/>
      <c r="NBR20" s="49"/>
      <c r="NBS20" s="49"/>
      <c r="NBT20" s="49"/>
      <c r="NBU20" s="49"/>
      <c r="NBV20" s="49"/>
      <c r="NBW20" s="49"/>
      <c r="NBX20" s="49"/>
      <c r="NBY20" s="47"/>
      <c r="NBZ20" s="48"/>
      <c r="NCA20" s="49"/>
      <c r="NCB20" s="49"/>
      <c r="NCC20" s="49"/>
      <c r="NCD20" s="49"/>
      <c r="NCE20" s="49"/>
      <c r="NCF20" s="49"/>
      <c r="NCG20" s="49"/>
      <c r="NCH20" s="49"/>
      <c r="NCI20" s="49"/>
      <c r="NCJ20" s="49"/>
      <c r="NCK20" s="49"/>
      <c r="NCL20" s="49"/>
      <c r="NCM20" s="49"/>
      <c r="NCN20" s="49"/>
      <c r="NCO20" s="49"/>
      <c r="NCP20" s="49"/>
      <c r="NCQ20" s="49"/>
      <c r="NCR20" s="49"/>
      <c r="NCS20" s="49"/>
      <c r="NCT20" s="49"/>
      <c r="NCU20" s="49"/>
      <c r="NCV20" s="49"/>
      <c r="NCW20" s="49"/>
      <c r="NCX20" s="49"/>
      <c r="NCY20" s="49"/>
      <c r="NCZ20" s="49"/>
      <c r="NDA20" s="49"/>
      <c r="NDB20" s="49"/>
      <c r="NDC20" s="47"/>
      <c r="NDD20" s="48"/>
      <c r="NDE20" s="49"/>
      <c r="NDF20" s="49"/>
      <c r="NDG20" s="49"/>
      <c r="NDH20" s="49"/>
      <c r="NDI20" s="49"/>
      <c r="NDJ20" s="49"/>
      <c r="NDK20" s="49"/>
      <c r="NDL20" s="49"/>
      <c r="NDM20" s="49"/>
      <c r="NDN20" s="49"/>
      <c r="NDO20" s="49"/>
      <c r="NDP20" s="49"/>
      <c r="NDQ20" s="49"/>
      <c r="NDR20" s="49"/>
      <c r="NDS20" s="49"/>
      <c r="NDT20" s="49"/>
      <c r="NDU20" s="49"/>
      <c r="NDV20" s="49"/>
      <c r="NDW20" s="49"/>
      <c r="NDX20" s="49"/>
      <c r="NDY20" s="49"/>
      <c r="NDZ20" s="49"/>
      <c r="NEA20" s="49"/>
      <c r="NEB20" s="49"/>
      <c r="NEC20" s="49"/>
      <c r="NED20" s="49"/>
      <c r="NEE20" s="49"/>
      <c r="NEF20" s="49"/>
      <c r="NEG20" s="47"/>
      <c r="NEH20" s="48"/>
      <c r="NEI20" s="49"/>
      <c r="NEJ20" s="49"/>
      <c r="NEK20" s="49"/>
      <c r="NEL20" s="49"/>
      <c r="NEM20" s="49"/>
      <c r="NEN20" s="49"/>
      <c r="NEO20" s="49"/>
      <c r="NEP20" s="49"/>
      <c r="NEQ20" s="49"/>
      <c r="NER20" s="49"/>
      <c r="NES20" s="49"/>
      <c r="NET20" s="49"/>
      <c r="NEU20" s="49"/>
      <c r="NEV20" s="49"/>
      <c r="NEW20" s="49"/>
      <c r="NEX20" s="49"/>
      <c r="NEY20" s="49"/>
      <c r="NEZ20" s="49"/>
      <c r="NFA20" s="49"/>
      <c r="NFB20" s="49"/>
      <c r="NFC20" s="49"/>
      <c r="NFD20" s="49"/>
      <c r="NFE20" s="49"/>
      <c r="NFF20" s="49"/>
      <c r="NFG20" s="49"/>
      <c r="NFH20" s="49"/>
      <c r="NFI20" s="49"/>
      <c r="NFJ20" s="49"/>
      <c r="NFK20" s="47"/>
      <c r="NFL20" s="48"/>
      <c r="NFM20" s="49"/>
      <c r="NFN20" s="49"/>
      <c r="NFO20" s="49"/>
      <c r="NFP20" s="49"/>
      <c r="NFQ20" s="49"/>
      <c r="NFR20" s="49"/>
      <c r="NFS20" s="49"/>
      <c r="NFT20" s="49"/>
      <c r="NFU20" s="49"/>
      <c r="NFV20" s="49"/>
      <c r="NFW20" s="49"/>
      <c r="NFX20" s="49"/>
      <c r="NFY20" s="49"/>
      <c r="NFZ20" s="49"/>
      <c r="NGA20" s="49"/>
      <c r="NGB20" s="49"/>
      <c r="NGC20" s="49"/>
      <c r="NGD20" s="49"/>
      <c r="NGE20" s="49"/>
      <c r="NGF20" s="49"/>
      <c r="NGG20" s="49"/>
      <c r="NGH20" s="49"/>
      <c r="NGI20" s="49"/>
      <c r="NGJ20" s="49"/>
      <c r="NGK20" s="49"/>
      <c r="NGL20" s="49"/>
      <c r="NGM20" s="49"/>
      <c r="NGN20" s="49"/>
      <c r="NGO20" s="47"/>
      <c r="NGP20" s="48"/>
      <c r="NGQ20" s="49"/>
      <c r="NGR20" s="49"/>
      <c r="NGS20" s="49"/>
      <c r="NGT20" s="49"/>
      <c r="NGU20" s="49"/>
      <c r="NGV20" s="49"/>
      <c r="NGW20" s="49"/>
      <c r="NGX20" s="49"/>
      <c r="NGY20" s="49"/>
      <c r="NGZ20" s="49"/>
      <c r="NHA20" s="49"/>
      <c r="NHB20" s="49"/>
      <c r="NHC20" s="49"/>
      <c r="NHD20" s="49"/>
      <c r="NHE20" s="49"/>
      <c r="NHF20" s="49"/>
      <c r="NHG20" s="49"/>
      <c r="NHH20" s="49"/>
      <c r="NHI20" s="49"/>
      <c r="NHJ20" s="49"/>
      <c r="NHK20" s="49"/>
      <c r="NHL20" s="49"/>
      <c r="NHM20" s="49"/>
      <c r="NHN20" s="49"/>
      <c r="NHO20" s="49"/>
      <c r="NHP20" s="49"/>
      <c r="NHQ20" s="49"/>
      <c r="NHR20" s="49"/>
      <c r="NHS20" s="47"/>
      <c r="NHT20" s="48"/>
      <c r="NHU20" s="49"/>
      <c r="NHV20" s="49"/>
      <c r="NHW20" s="49"/>
      <c r="NHX20" s="49"/>
      <c r="NHY20" s="49"/>
      <c r="NHZ20" s="49"/>
      <c r="NIA20" s="49"/>
      <c r="NIB20" s="49"/>
      <c r="NIC20" s="49"/>
      <c r="NID20" s="49"/>
      <c r="NIE20" s="49"/>
      <c r="NIF20" s="49"/>
      <c r="NIG20" s="49"/>
      <c r="NIH20" s="49"/>
      <c r="NII20" s="49"/>
      <c r="NIJ20" s="49"/>
      <c r="NIK20" s="49"/>
      <c r="NIL20" s="49"/>
      <c r="NIM20" s="49"/>
      <c r="NIN20" s="49"/>
      <c r="NIO20" s="49"/>
      <c r="NIP20" s="49"/>
      <c r="NIQ20" s="49"/>
      <c r="NIR20" s="49"/>
      <c r="NIS20" s="49"/>
      <c r="NIT20" s="49"/>
      <c r="NIU20" s="49"/>
      <c r="NIV20" s="49"/>
      <c r="NIW20" s="47"/>
      <c r="NIX20" s="48"/>
      <c r="NIY20" s="49"/>
      <c r="NIZ20" s="49"/>
      <c r="NJA20" s="49"/>
      <c r="NJB20" s="49"/>
      <c r="NJC20" s="49"/>
      <c r="NJD20" s="49"/>
      <c r="NJE20" s="49"/>
      <c r="NJF20" s="49"/>
      <c r="NJG20" s="49"/>
      <c r="NJH20" s="49"/>
      <c r="NJI20" s="49"/>
      <c r="NJJ20" s="49"/>
      <c r="NJK20" s="49"/>
      <c r="NJL20" s="49"/>
      <c r="NJM20" s="49"/>
      <c r="NJN20" s="49"/>
      <c r="NJO20" s="49"/>
      <c r="NJP20" s="49"/>
      <c r="NJQ20" s="49"/>
      <c r="NJR20" s="49"/>
      <c r="NJS20" s="49"/>
      <c r="NJT20" s="49"/>
      <c r="NJU20" s="49"/>
      <c r="NJV20" s="49"/>
      <c r="NJW20" s="49"/>
      <c r="NJX20" s="49"/>
      <c r="NJY20" s="49"/>
      <c r="NJZ20" s="49"/>
      <c r="NKA20" s="47"/>
      <c r="NKB20" s="48"/>
      <c r="NKC20" s="49"/>
      <c r="NKD20" s="49"/>
      <c r="NKE20" s="49"/>
      <c r="NKF20" s="49"/>
      <c r="NKG20" s="49"/>
      <c r="NKH20" s="49"/>
      <c r="NKI20" s="49"/>
      <c r="NKJ20" s="49"/>
      <c r="NKK20" s="49"/>
      <c r="NKL20" s="49"/>
      <c r="NKM20" s="49"/>
      <c r="NKN20" s="49"/>
      <c r="NKO20" s="49"/>
      <c r="NKP20" s="49"/>
      <c r="NKQ20" s="49"/>
      <c r="NKR20" s="49"/>
      <c r="NKS20" s="49"/>
      <c r="NKT20" s="49"/>
      <c r="NKU20" s="49"/>
      <c r="NKV20" s="49"/>
      <c r="NKW20" s="49"/>
      <c r="NKX20" s="49"/>
      <c r="NKY20" s="49"/>
      <c r="NKZ20" s="49"/>
      <c r="NLA20" s="49"/>
      <c r="NLB20" s="49"/>
      <c r="NLC20" s="49"/>
      <c r="NLD20" s="49"/>
      <c r="NLE20" s="47"/>
      <c r="NLF20" s="48"/>
      <c r="NLG20" s="49"/>
      <c r="NLH20" s="49"/>
      <c r="NLI20" s="49"/>
      <c r="NLJ20" s="49"/>
      <c r="NLK20" s="49"/>
      <c r="NLL20" s="49"/>
      <c r="NLM20" s="49"/>
      <c r="NLN20" s="49"/>
      <c r="NLO20" s="49"/>
      <c r="NLP20" s="49"/>
      <c r="NLQ20" s="49"/>
      <c r="NLR20" s="49"/>
      <c r="NLS20" s="49"/>
      <c r="NLT20" s="49"/>
      <c r="NLU20" s="49"/>
      <c r="NLV20" s="49"/>
      <c r="NLW20" s="49"/>
      <c r="NLX20" s="49"/>
      <c r="NLY20" s="49"/>
      <c r="NLZ20" s="49"/>
      <c r="NMA20" s="49"/>
      <c r="NMB20" s="49"/>
      <c r="NMC20" s="49"/>
      <c r="NMD20" s="49"/>
      <c r="NME20" s="49"/>
      <c r="NMF20" s="49"/>
      <c r="NMG20" s="49"/>
      <c r="NMH20" s="49"/>
      <c r="NMI20" s="47"/>
      <c r="NMJ20" s="48"/>
      <c r="NMK20" s="49"/>
      <c r="NML20" s="49"/>
      <c r="NMM20" s="49"/>
      <c r="NMN20" s="49"/>
      <c r="NMO20" s="49"/>
      <c r="NMP20" s="49"/>
      <c r="NMQ20" s="49"/>
      <c r="NMR20" s="49"/>
      <c r="NMS20" s="49"/>
      <c r="NMT20" s="49"/>
      <c r="NMU20" s="49"/>
      <c r="NMV20" s="49"/>
      <c r="NMW20" s="49"/>
      <c r="NMX20" s="49"/>
      <c r="NMY20" s="49"/>
      <c r="NMZ20" s="49"/>
      <c r="NNA20" s="49"/>
      <c r="NNB20" s="49"/>
      <c r="NNC20" s="49"/>
      <c r="NND20" s="49"/>
      <c r="NNE20" s="49"/>
      <c r="NNF20" s="49"/>
      <c r="NNG20" s="49"/>
      <c r="NNH20" s="49"/>
      <c r="NNI20" s="49"/>
      <c r="NNJ20" s="49"/>
      <c r="NNK20" s="49"/>
      <c r="NNL20" s="49"/>
      <c r="NNM20" s="47"/>
      <c r="NNN20" s="48"/>
      <c r="NNO20" s="49"/>
      <c r="NNP20" s="49"/>
      <c r="NNQ20" s="49"/>
      <c r="NNR20" s="49"/>
      <c r="NNS20" s="49"/>
      <c r="NNT20" s="49"/>
      <c r="NNU20" s="49"/>
      <c r="NNV20" s="49"/>
      <c r="NNW20" s="49"/>
      <c r="NNX20" s="49"/>
      <c r="NNY20" s="49"/>
      <c r="NNZ20" s="49"/>
      <c r="NOA20" s="49"/>
      <c r="NOB20" s="49"/>
      <c r="NOC20" s="49"/>
      <c r="NOD20" s="49"/>
      <c r="NOE20" s="49"/>
      <c r="NOF20" s="49"/>
      <c r="NOG20" s="49"/>
      <c r="NOH20" s="49"/>
      <c r="NOI20" s="49"/>
      <c r="NOJ20" s="49"/>
      <c r="NOK20" s="49"/>
      <c r="NOL20" s="49"/>
      <c r="NOM20" s="49"/>
      <c r="NON20" s="49"/>
      <c r="NOO20" s="49"/>
      <c r="NOP20" s="49"/>
      <c r="NOQ20" s="47"/>
      <c r="NOR20" s="48"/>
      <c r="NOS20" s="49"/>
      <c r="NOT20" s="49"/>
      <c r="NOU20" s="49"/>
      <c r="NOV20" s="49"/>
      <c r="NOW20" s="49"/>
      <c r="NOX20" s="49"/>
      <c r="NOY20" s="49"/>
      <c r="NOZ20" s="49"/>
      <c r="NPA20" s="49"/>
      <c r="NPB20" s="49"/>
      <c r="NPC20" s="49"/>
      <c r="NPD20" s="49"/>
      <c r="NPE20" s="49"/>
      <c r="NPF20" s="49"/>
      <c r="NPG20" s="49"/>
      <c r="NPH20" s="49"/>
      <c r="NPI20" s="49"/>
      <c r="NPJ20" s="49"/>
      <c r="NPK20" s="49"/>
      <c r="NPL20" s="49"/>
      <c r="NPM20" s="49"/>
      <c r="NPN20" s="49"/>
      <c r="NPO20" s="49"/>
      <c r="NPP20" s="49"/>
      <c r="NPQ20" s="49"/>
      <c r="NPR20" s="49"/>
      <c r="NPS20" s="49"/>
      <c r="NPT20" s="49"/>
      <c r="NPU20" s="47"/>
      <c r="NPV20" s="48"/>
      <c r="NPW20" s="49"/>
      <c r="NPX20" s="49"/>
      <c r="NPY20" s="49"/>
      <c r="NPZ20" s="49"/>
      <c r="NQA20" s="49"/>
      <c r="NQB20" s="49"/>
      <c r="NQC20" s="49"/>
      <c r="NQD20" s="49"/>
      <c r="NQE20" s="49"/>
      <c r="NQF20" s="49"/>
      <c r="NQG20" s="49"/>
      <c r="NQH20" s="49"/>
      <c r="NQI20" s="49"/>
      <c r="NQJ20" s="49"/>
      <c r="NQK20" s="49"/>
      <c r="NQL20" s="49"/>
      <c r="NQM20" s="49"/>
      <c r="NQN20" s="49"/>
      <c r="NQO20" s="49"/>
      <c r="NQP20" s="49"/>
      <c r="NQQ20" s="49"/>
      <c r="NQR20" s="49"/>
      <c r="NQS20" s="49"/>
      <c r="NQT20" s="49"/>
      <c r="NQU20" s="49"/>
      <c r="NQV20" s="49"/>
      <c r="NQW20" s="49"/>
      <c r="NQX20" s="49"/>
      <c r="NQY20" s="47"/>
      <c r="NQZ20" s="48"/>
      <c r="NRA20" s="49"/>
      <c r="NRB20" s="49"/>
      <c r="NRC20" s="49"/>
      <c r="NRD20" s="49"/>
      <c r="NRE20" s="49"/>
      <c r="NRF20" s="49"/>
      <c r="NRG20" s="49"/>
      <c r="NRH20" s="49"/>
      <c r="NRI20" s="49"/>
      <c r="NRJ20" s="49"/>
      <c r="NRK20" s="49"/>
      <c r="NRL20" s="49"/>
      <c r="NRM20" s="49"/>
      <c r="NRN20" s="49"/>
      <c r="NRO20" s="49"/>
      <c r="NRP20" s="49"/>
      <c r="NRQ20" s="49"/>
      <c r="NRR20" s="49"/>
      <c r="NRS20" s="49"/>
      <c r="NRT20" s="49"/>
      <c r="NRU20" s="49"/>
      <c r="NRV20" s="49"/>
      <c r="NRW20" s="49"/>
      <c r="NRX20" s="49"/>
      <c r="NRY20" s="49"/>
      <c r="NRZ20" s="49"/>
      <c r="NSA20" s="49"/>
      <c r="NSB20" s="49"/>
      <c r="NSC20" s="47"/>
      <c r="NSD20" s="48"/>
      <c r="NSE20" s="49"/>
      <c r="NSF20" s="49"/>
      <c r="NSG20" s="49"/>
      <c r="NSH20" s="49"/>
      <c r="NSI20" s="49"/>
      <c r="NSJ20" s="49"/>
      <c r="NSK20" s="49"/>
      <c r="NSL20" s="49"/>
      <c r="NSM20" s="49"/>
      <c r="NSN20" s="49"/>
      <c r="NSO20" s="49"/>
      <c r="NSP20" s="49"/>
      <c r="NSQ20" s="49"/>
      <c r="NSR20" s="49"/>
      <c r="NSS20" s="49"/>
      <c r="NST20" s="49"/>
      <c r="NSU20" s="49"/>
      <c r="NSV20" s="49"/>
      <c r="NSW20" s="49"/>
      <c r="NSX20" s="49"/>
      <c r="NSY20" s="49"/>
      <c r="NSZ20" s="49"/>
      <c r="NTA20" s="49"/>
      <c r="NTB20" s="49"/>
      <c r="NTC20" s="49"/>
      <c r="NTD20" s="49"/>
      <c r="NTE20" s="49"/>
      <c r="NTF20" s="49"/>
      <c r="NTG20" s="47"/>
      <c r="NTH20" s="48"/>
      <c r="NTI20" s="49"/>
      <c r="NTJ20" s="49"/>
      <c r="NTK20" s="49"/>
      <c r="NTL20" s="49"/>
      <c r="NTM20" s="49"/>
      <c r="NTN20" s="49"/>
      <c r="NTO20" s="49"/>
      <c r="NTP20" s="49"/>
      <c r="NTQ20" s="49"/>
      <c r="NTR20" s="49"/>
      <c r="NTS20" s="49"/>
      <c r="NTT20" s="49"/>
      <c r="NTU20" s="49"/>
      <c r="NTV20" s="49"/>
      <c r="NTW20" s="49"/>
      <c r="NTX20" s="49"/>
      <c r="NTY20" s="49"/>
      <c r="NTZ20" s="49"/>
      <c r="NUA20" s="49"/>
      <c r="NUB20" s="49"/>
      <c r="NUC20" s="49"/>
      <c r="NUD20" s="49"/>
      <c r="NUE20" s="49"/>
      <c r="NUF20" s="49"/>
      <c r="NUG20" s="49"/>
      <c r="NUH20" s="49"/>
      <c r="NUI20" s="49"/>
      <c r="NUJ20" s="49"/>
      <c r="NUK20" s="47"/>
      <c r="NUL20" s="48"/>
      <c r="NUM20" s="49"/>
      <c r="NUN20" s="49"/>
      <c r="NUO20" s="49"/>
      <c r="NUP20" s="49"/>
      <c r="NUQ20" s="49"/>
      <c r="NUR20" s="49"/>
      <c r="NUS20" s="49"/>
      <c r="NUT20" s="49"/>
      <c r="NUU20" s="49"/>
      <c r="NUV20" s="49"/>
      <c r="NUW20" s="49"/>
      <c r="NUX20" s="49"/>
      <c r="NUY20" s="49"/>
      <c r="NUZ20" s="49"/>
      <c r="NVA20" s="49"/>
      <c r="NVB20" s="49"/>
      <c r="NVC20" s="49"/>
      <c r="NVD20" s="49"/>
      <c r="NVE20" s="49"/>
      <c r="NVF20" s="49"/>
      <c r="NVG20" s="49"/>
      <c r="NVH20" s="49"/>
      <c r="NVI20" s="49"/>
      <c r="NVJ20" s="49"/>
      <c r="NVK20" s="49"/>
      <c r="NVL20" s="49"/>
      <c r="NVM20" s="49"/>
      <c r="NVN20" s="49"/>
      <c r="NVO20" s="47"/>
      <c r="NVP20" s="48"/>
      <c r="NVQ20" s="49"/>
      <c r="NVR20" s="49"/>
      <c r="NVS20" s="49"/>
      <c r="NVT20" s="49"/>
      <c r="NVU20" s="49"/>
      <c r="NVV20" s="49"/>
      <c r="NVW20" s="49"/>
      <c r="NVX20" s="49"/>
      <c r="NVY20" s="49"/>
      <c r="NVZ20" s="49"/>
      <c r="NWA20" s="49"/>
      <c r="NWB20" s="49"/>
      <c r="NWC20" s="49"/>
      <c r="NWD20" s="49"/>
      <c r="NWE20" s="49"/>
      <c r="NWF20" s="49"/>
      <c r="NWG20" s="49"/>
      <c r="NWH20" s="49"/>
      <c r="NWI20" s="49"/>
      <c r="NWJ20" s="49"/>
      <c r="NWK20" s="49"/>
      <c r="NWL20" s="49"/>
      <c r="NWM20" s="49"/>
      <c r="NWN20" s="49"/>
      <c r="NWO20" s="49"/>
      <c r="NWP20" s="49"/>
      <c r="NWQ20" s="49"/>
      <c r="NWR20" s="49"/>
      <c r="NWS20" s="47"/>
      <c r="NWT20" s="48"/>
      <c r="NWU20" s="49"/>
      <c r="NWV20" s="49"/>
      <c r="NWW20" s="49"/>
      <c r="NWX20" s="49"/>
      <c r="NWY20" s="49"/>
      <c r="NWZ20" s="49"/>
      <c r="NXA20" s="49"/>
      <c r="NXB20" s="49"/>
      <c r="NXC20" s="49"/>
      <c r="NXD20" s="49"/>
      <c r="NXE20" s="49"/>
      <c r="NXF20" s="49"/>
      <c r="NXG20" s="49"/>
      <c r="NXH20" s="49"/>
      <c r="NXI20" s="49"/>
      <c r="NXJ20" s="49"/>
      <c r="NXK20" s="49"/>
      <c r="NXL20" s="49"/>
      <c r="NXM20" s="49"/>
      <c r="NXN20" s="49"/>
      <c r="NXO20" s="49"/>
      <c r="NXP20" s="49"/>
      <c r="NXQ20" s="49"/>
      <c r="NXR20" s="49"/>
      <c r="NXS20" s="49"/>
      <c r="NXT20" s="49"/>
      <c r="NXU20" s="49"/>
      <c r="NXV20" s="49"/>
      <c r="NXW20" s="47"/>
      <c r="NXX20" s="48"/>
      <c r="NXY20" s="49"/>
      <c r="NXZ20" s="49"/>
      <c r="NYA20" s="49"/>
      <c r="NYB20" s="49"/>
      <c r="NYC20" s="49"/>
      <c r="NYD20" s="49"/>
      <c r="NYE20" s="49"/>
      <c r="NYF20" s="49"/>
      <c r="NYG20" s="49"/>
      <c r="NYH20" s="49"/>
      <c r="NYI20" s="49"/>
      <c r="NYJ20" s="49"/>
      <c r="NYK20" s="49"/>
      <c r="NYL20" s="49"/>
      <c r="NYM20" s="49"/>
      <c r="NYN20" s="49"/>
      <c r="NYO20" s="49"/>
      <c r="NYP20" s="49"/>
      <c r="NYQ20" s="49"/>
      <c r="NYR20" s="49"/>
      <c r="NYS20" s="49"/>
      <c r="NYT20" s="49"/>
      <c r="NYU20" s="49"/>
      <c r="NYV20" s="49"/>
      <c r="NYW20" s="49"/>
      <c r="NYX20" s="49"/>
      <c r="NYY20" s="49"/>
      <c r="NYZ20" s="49"/>
      <c r="NZA20" s="47"/>
      <c r="NZB20" s="48"/>
      <c r="NZC20" s="49"/>
      <c r="NZD20" s="49"/>
      <c r="NZE20" s="49"/>
      <c r="NZF20" s="49"/>
      <c r="NZG20" s="49"/>
      <c r="NZH20" s="49"/>
      <c r="NZI20" s="49"/>
      <c r="NZJ20" s="49"/>
      <c r="NZK20" s="49"/>
      <c r="NZL20" s="49"/>
      <c r="NZM20" s="49"/>
      <c r="NZN20" s="49"/>
      <c r="NZO20" s="49"/>
      <c r="NZP20" s="49"/>
      <c r="NZQ20" s="49"/>
      <c r="NZR20" s="49"/>
      <c r="NZS20" s="49"/>
      <c r="NZT20" s="49"/>
      <c r="NZU20" s="49"/>
      <c r="NZV20" s="49"/>
      <c r="NZW20" s="49"/>
      <c r="NZX20" s="49"/>
      <c r="NZY20" s="49"/>
      <c r="NZZ20" s="49"/>
      <c r="OAA20" s="49"/>
      <c r="OAB20" s="49"/>
      <c r="OAC20" s="49"/>
      <c r="OAD20" s="49"/>
      <c r="OAE20" s="47"/>
      <c r="OAF20" s="48"/>
      <c r="OAG20" s="49"/>
      <c r="OAH20" s="49"/>
      <c r="OAI20" s="49"/>
      <c r="OAJ20" s="49"/>
      <c r="OAK20" s="49"/>
      <c r="OAL20" s="49"/>
      <c r="OAM20" s="49"/>
      <c r="OAN20" s="49"/>
      <c r="OAO20" s="49"/>
      <c r="OAP20" s="49"/>
      <c r="OAQ20" s="49"/>
      <c r="OAR20" s="49"/>
      <c r="OAS20" s="49"/>
      <c r="OAT20" s="49"/>
      <c r="OAU20" s="49"/>
      <c r="OAV20" s="49"/>
      <c r="OAW20" s="49"/>
      <c r="OAX20" s="49"/>
      <c r="OAY20" s="49"/>
      <c r="OAZ20" s="49"/>
      <c r="OBA20" s="49"/>
      <c r="OBB20" s="49"/>
      <c r="OBC20" s="49"/>
      <c r="OBD20" s="49"/>
      <c r="OBE20" s="49"/>
      <c r="OBF20" s="49"/>
      <c r="OBG20" s="49"/>
      <c r="OBH20" s="49"/>
      <c r="OBI20" s="47"/>
      <c r="OBJ20" s="48"/>
      <c r="OBK20" s="49"/>
      <c r="OBL20" s="49"/>
      <c r="OBM20" s="49"/>
      <c r="OBN20" s="49"/>
      <c r="OBO20" s="49"/>
      <c r="OBP20" s="49"/>
      <c r="OBQ20" s="49"/>
      <c r="OBR20" s="49"/>
      <c r="OBS20" s="49"/>
      <c r="OBT20" s="49"/>
      <c r="OBU20" s="49"/>
      <c r="OBV20" s="49"/>
      <c r="OBW20" s="49"/>
      <c r="OBX20" s="49"/>
      <c r="OBY20" s="49"/>
      <c r="OBZ20" s="49"/>
      <c r="OCA20" s="49"/>
      <c r="OCB20" s="49"/>
      <c r="OCC20" s="49"/>
      <c r="OCD20" s="49"/>
      <c r="OCE20" s="49"/>
      <c r="OCF20" s="49"/>
      <c r="OCG20" s="49"/>
      <c r="OCH20" s="49"/>
      <c r="OCI20" s="49"/>
      <c r="OCJ20" s="49"/>
      <c r="OCK20" s="49"/>
      <c r="OCL20" s="49"/>
      <c r="OCM20" s="47"/>
      <c r="OCN20" s="48"/>
      <c r="OCO20" s="49"/>
      <c r="OCP20" s="49"/>
      <c r="OCQ20" s="49"/>
      <c r="OCR20" s="49"/>
      <c r="OCS20" s="49"/>
      <c r="OCT20" s="49"/>
      <c r="OCU20" s="49"/>
      <c r="OCV20" s="49"/>
      <c r="OCW20" s="49"/>
      <c r="OCX20" s="49"/>
      <c r="OCY20" s="49"/>
      <c r="OCZ20" s="49"/>
      <c r="ODA20" s="49"/>
      <c r="ODB20" s="49"/>
      <c r="ODC20" s="49"/>
      <c r="ODD20" s="49"/>
      <c r="ODE20" s="49"/>
      <c r="ODF20" s="49"/>
      <c r="ODG20" s="49"/>
      <c r="ODH20" s="49"/>
      <c r="ODI20" s="49"/>
      <c r="ODJ20" s="49"/>
      <c r="ODK20" s="49"/>
      <c r="ODL20" s="49"/>
      <c r="ODM20" s="49"/>
      <c r="ODN20" s="49"/>
      <c r="ODO20" s="49"/>
      <c r="ODP20" s="49"/>
      <c r="ODQ20" s="47"/>
      <c r="ODR20" s="48"/>
      <c r="ODS20" s="49"/>
      <c r="ODT20" s="49"/>
      <c r="ODU20" s="49"/>
      <c r="ODV20" s="49"/>
      <c r="ODW20" s="49"/>
      <c r="ODX20" s="49"/>
      <c r="ODY20" s="49"/>
      <c r="ODZ20" s="49"/>
      <c r="OEA20" s="49"/>
      <c r="OEB20" s="49"/>
      <c r="OEC20" s="49"/>
      <c r="OED20" s="49"/>
      <c r="OEE20" s="49"/>
      <c r="OEF20" s="49"/>
      <c r="OEG20" s="49"/>
      <c r="OEH20" s="49"/>
      <c r="OEI20" s="49"/>
      <c r="OEJ20" s="49"/>
      <c r="OEK20" s="49"/>
      <c r="OEL20" s="49"/>
      <c r="OEM20" s="49"/>
      <c r="OEN20" s="49"/>
      <c r="OEO20" s="49"/>
      <c r="OEP20" s="49"/>
      <c r="OEQ20" s="49"/>
      <c r="OER20" s="49"/>
      <c r="OES20" s="49"/>
      <c r="OET20" s="49"/>
      <c r="OEU20" s="47"/>
      <c r="OEV20" s="48"/>
      <c r="OEW20" s="49"/>
      <c r="OEX20" s="49"/>
      <c r="OEY20" s="49"/>
      <c r="OEZ20" s="49"/>
      <c r="OFA20" s="49"/>
      <c r="OFB20" s="49"/>
      <c r="OFC20" s="49"/>
      <c r="OFD20" s="49"/>
      <c r="OFE20" s="49"/>
      <c r="OFF20" s="49"/>
      <c r="OFG20" s="49"/>
      <c r="OFH20" s="49"/>
      <c r="OFI20" s="49"/>
      <c r="OFJ20" s="49"/>
      <c r="OFK20" s="49"/>
      <c r="OFL20" s="49"/>
      <c r="OFM20" s="49"/>
      <c r="OFN20" s="49"/>
      <c r="OFO20" s="49"/>
      <c r="OFP20" s="49"/>
      <c r="OFQ20" s="49"/>
      <c r="OFR20" s="49"/>
      <c r="OFS20" s="49"/>
      <c r="OFT20" s="49"/>
      <c r="OFU20" s="49"/>
      <c r="OFV20" s="49"/>
      <c r="OFW20" s="49"/>
      <c r="OFX20" s="49"/>
      <c r="OFY20" s="47"/>
      <c r="OFZ20" s="48"/>
      <c r="OGA20" s="49"/>
      <c r="OGB20" s="49"/>
      <c r="OGC20" s="49"/>
      <c r="OGD20" s="49"/>
      <c r="OGE20" s="49"/>
      <c r="OGF20" s="49"/>
      <c r="OGG20" s="49"/>
      <c r="OGH20" s="49"/>
      <c r="OGI20" s="49"/>
      <c r="OGJ20" s="49"/>
      <c r="OGK20" s="49"/>
      <c r="OGL20" s="49"/>
      <c r="OGM20" s="49"/>
      <c r="OGN20" s="49"/>
      <c r="OGO20" s="49"/>
      <c r="OGP20" s="49"/>
      <c r="OGQ20" s="49"/>
      <c r="OGR20" s="49"/>
      <c r="OGS20" s="49"/>
      <c r="OGT20" s="49"/>
      <c r="OGU20" s="49"/>
      <c r="OGV20" s="49"/>
      <c r="OGW20" s="49"/>
      <c r="OGX20" s="49"/>
      <c r="OGY20" s="49"/>
      <c r="OGZ20" s="49"/>
      <c r="OHA20" s="49"/>
      <c r="OHB20" s="49"/>
      <c r="OHC20" s="47"/>
      <c r="OHD20" s="48"/>
      <c r="OHE20" s="49"/>
      <c r="OHF20" s="49"/>
      <c r="OHG20" s="49"/>
      <c r="OHH20" s="49"/>
      <c r="OHI20" s="49"/>
      <c r="OHJ20" s="49"/>
      <c r="OHK20" s="49"/>
      <c r="OHL20" s="49"/>
      <c r="OHM20" s="49"/>
      <c r="OHN20" s="49"/>
      <c r="OHO20" s="49"/>
      <c r="OHP20" s="49"/>
      <c r="OHQ20" s="49"/>
      <c r="OHR20" s="49"/>
      <c r="OHS20" s="49"/>
      <c r="OHT20" s="49"/>
      <c r="OHU20" s="49"/>
      <c r="OHV20" s="49"/>
      <c r="OHW20" s="49"/>
      <c r="OHX20" s="49"/>
      <c r="OHY20" s="49"/>
      <c r="OHZ20" s="49"/>
      <c r="OIA20" s="49"/>
      <c r="OIB20" s="49"/>
      <c r="OIC20" s="49"/>
      <c r="OID20" s="49"/>
      <c r="OIE20" s="49"/>
      <c r="OIF20" s="49"/>
      <c r="OIG20" s="47"/>
      <c r="OIH20" s="48"/>
      <c r="OII20" s="49"/>
      <c r="OIJ20" s="49"/>
      <c r="OIK20" s="49"/>
      <c r="OIL20" s="49"/>
      <c r="OIM20" s="49"/>
      <c r="OIN20" s="49"/>
      <c r="OIO20" s="49"/>
      <c r="OIP20" s="49"/>
      <c r="OIQ20" s="49"/>
      <c r="OIR20" s="49"/>
      <c r="OIS20" s="49"/>
      <c r="OIT20" s="49"/>
      <c r="OIU20" s="49"/>
      <c r="OIV20" s="49"/>
      <c r="OIW20" s="49"/>
      <c r="OIX20" s="49"/>
      <c r="OIY20" s="49"/>
      <c r="OIZ20" s="49"/>
      <c r="OJA20" s="49"/>
      <c r="OJB20" s="49"/>
      <c r="OJC20" s="49"/>
      <c r="OJD20" s="49"/>
      <c r="OJE20" s="49"/>
      <c r="OJF20" s="49"/>
      <c r="OJG20" s="49"/>
      <c r="OJH20" s="49"/>
      <c r="OJI20" s="49"/>
      <c r="OJJ20" s="49"/>
      <c r="OJK20" s="47"/>
      <c r="OJL20" s="48"/>
      <c r="OJM20" s="49"/>
      <c r="OJN20" s="49"/>
      <c r="OJO20" s="49"/>
      <c r="OJP20" s="49"/>
      <c r="OJQ20" s="49"/>
      <c r="OJR20" s="49"/>
      <c r="OJS20" s="49"/>
      <c r="OJT20" s="49"/>
      <c r="OJU20" s="49"/>
      <c r="OJV20" s="49"/>
      <c r="OJW20" s="49"/>
      <c r="OJX20" s="49"/>
      <c r="OJY20" s="49"/>
      <c r="OJZ20" s="49"/>
      <c r="OKA20" s="49"/>
      <c r="OKB20" s="49"/>
      <c r="OKC20" s="49"/>
      <c r="OKD20" s="49"/>
      <c r="OKE20" s="49"/>
      <c r="OKF20" s="49"/>
      <c r="OKG20" s="49"/>
      <c r="OKH20" s="49"/>
      <c r="OKI20" s="49"/>
      <c r="OKJ20" s="49"/>
      <c r="OKK20" s="49"/>
      <c r="OKL20" s="49"/>
      <c r="OKM20" s="49"/>
      <c r="OKN20" s="49"/>
      <c r="OKO20" s="47"/>
      <c r="OKP20" s="48"/>
      <c r="OKQ20" s="49"/>
      <c r="OKR20" s="49"/>
      <c r="OKS20" s="49"/>
      <c r="OKT20" s="49"/>
      <c r="OKU20" s="49"/>
      <c r="OKV20" s="49"/>
      <c r="OKW20" s="49"/>
      <c r="OKX20" s="49"/>
      <c r="OKY20" s="49"/>
      <c r="OKZ20" s="49"/>
      <c r="OLA20" s="49"/>
      <c r="OLB20" s="49"/>
      <c r="OLC20" s="49"/>
      <c r="OLD20" s="49"/>
      <c r="OLE20" s="49"/>
      <c r="OLF20" s="49"/>
      <c r="OLG20" s="49"/>
      <c r="OLH20" s="49"/>
      <c r="OLI20" s="49"/>
      <c r="OLJ20" s="49"/>
      <c r="OLK20" s="49"/>
      <c r="OLL20" s="49"/>
      <c r="OLM20" s="49"/>
      <c r="OLN20" s="49"/>
      <c r="OLO20" s="49"/>
      <c r="OLP20" s="49"/>
      <c r="OLQ20" s="49"/>
      <c r="OLR20" s="49"/>
      <c r="OLS20" s="47"/>
      <c r="OLT20" s="48"/>
      <c r="OLU20" s="49"/>
      <c r="OLV20" s="49"/>
      <c r="OLW20" s="49"/>
      <c r="OLX20" s="49"/>
      <c r="OLY20" s="49"/>
      <c r="OLZ20" s="49"/>
      <c r="OMA20" s="49"/>
      <c r="OMB20" s="49"/>
      <c r="OMC20" s="49"/>
      <c r="OMD20" s="49"/>
      <c r="OME20" s="49"/>
      <c r="OMF20" s="49"/>
      <c r="OMG20" s="49"/>
      <c r="OMH20" s="49"/>
      <c r="OMI20" s="49"/>
      <c r="OMJ20" s="49"/>
      <c r="OMK20" s="49"/>
      <c r="OML20" s="49"/>
      <c r="OMM20" s="49"/>
      <c r="OMN20" s="49"/>
      <c r="OMO20" s="49"/>
      <c r="OMP20" s="49"/>
      <c r="OMQ20" s="49"/>
      <c r="OMR20" s="49"/>
      <c r="OMS20" s="49"/>
      <c r="OMT20" s="49"/>
      <c r="OMU20" s="49"/>
      <c r="OMV20" s="49"/>
      <c r="OMW20" s="47"/>
      <c r="OMX20" s="48"/>
      <c r="OMY20" s="49"/>
      <c r="OMZ20" s="49"/>
      <c r="ONA20" s="49"/>
      <c r="ONB20" s="49"/>
      <c r="ONC20" s="49"/>
      <c r="OND20" s="49"/>
      <c r="ONE20" s="49"/>
      <c r="ONF20" s="49"/>
      <c r="ONG20" s="49"/>
      <c r="ONH20" s="49"/>
      <c r="ONI20" s="49"/>
      <c r="ONJ20" s="49"/>
      <c r="ONK20" s="49"/>
      <c r="ONL20" s="49"/>
      <c r="ONM20" s="49"/>
      <c r="ONN20" s="49"/>
      <c r="ONO20" s="49"/>
      <c r="ONP20" s="49"/>
      <c r="ONQ20" s="49"/>
      <c r="ONR20" s="49"/>
      <c r="ONS20" s="49"/>
      <c r="ONT20" s="49"/>
      <c r="ONU20" s="49"/>
      <c r="ONV20" s="49"/>
      <c r="ONW20" s="49"/>
      <c r="ONX20" s="49"/>
      <c r="ONY20" s="49"/>
      <c r="ONZ20" s="49"/>
      <c r="OOA20" s="47"/>
      <c r="OOB20" s="48"/>
      <c r="OOC20" s="49"/>
      <c r="OOD20" s="49"/>
      <c r="OOE20" s="49"/>
      <c r="OOF20" s="49"/>
      <c r="OOG20" s="49"/>
      <c r="OOH20" s="49"/>
      <c r="OOI20" s="49"/>
      <c r="OOJ20" s="49"/>
      <c r="OOK20" s="49"/>
      <c r="OOL20" s="49"/>
      <c r="OOM20" s="49"/>
      <c r="OON20" s="49"/>
      <c r="OOO20" s="49"/>
      <c r="OOP20" s="49"/>
      <c r="OOQ20" s="49"/>
      <c r="OOR20" s="49"/>
      <c r="OOS20" s="49"/>
      <c r="OOT20" s="49"/>
      <c r="OOU20" s="49"/>
      <c r="OOV20" s="49"/>
      <c r="OOW20" s="49"/>
      <c r="OOX20" s="49"/>
      <c r="OOY20" s="49"/>
      <c r="OOZ20" s="49"/>
      <c r="OPA20" s="49"/>
      <c r="OPB20" s="49"/>
      <c r="OPC20" s="49"/>
      <c r="OPD20" s="49"/>
      <c r="OPE20" s="47"/>
      <c r="OPF20" s="48"/>
      <c r="OPG20" s="49"/>
      <c r="OPH20" s="49"/>
      <c r="OPI20" s="49"/>
      <c r="OPJ20" s="49"/>
      <c r="OPK20" s="49"/>
      <c r="OPL20" s="49"/>
      <c r="OPM20" s="49"/>
      <c r="OPN20" s="49"/>
      <c r="OPO20" s="49"/>
      <c r="OPP20" s="49"/>
      <c r="OPQ20" s="49"/>
      <c r="OPR20" s="49"/>
      <c r="OPS20" s="49"/>
      <c r="OPT20" s="49"/>
      <c r="OPU20" s="49"/>
      <c r="OPV20" s="49"/>
      <c r="OPW20" s="49"/>
      <c r="OPX20" s="49"/>
      <c r="OPY20" s="49"/>
      <c r="OPZ20" s="49"/>
      <c r="OQA20" s="49"/>
      <c r="OQB20" s="49"/>
      <c r="OQC20" s="49"/>
      <c r="OQD20" s="49"/>
      <c r="OQE20" s="49"/>
      <c r="OQF20" s="49"/>
      <c r="OQG20" s="49"/>
      <c r="OQH20" s="49"/>
      <c r="OQI20" s="47"/>
      <c r="OQJ20" s="48"/>
      <c r="OQK20" s="49"/>
      <c r="OQL20" s="49"/>
      <c r="OQM20" s="49"/>
      <c r="OQN20" s="49"/>
      <c r="OQO20" s="49"/>
      <c r="OQP20" s="49"/>
      <c r="OQQ20" s="49"/>
      <c r="OQR20" s="49"/>
      <c r="OQS20" s="49"/>
      <c r="OQT20" s="49"/>
      <c r="OQU20" s="49"/>
      <c r="OQV20" s="49"/>
      <c r="OQW20" s="49"/>
      <c r="OQX20" s="49"/>
      <c r="OQY20" s="49"/>
      <c r="OQZ20" s="49"/>
      <c r="ORA20" s="49"/>
      <c r="ORB20" s="49"/>
      <c r="ORC20" s="49"/>
      <c r="ORD20" s="49"/>
      <c r="ORE20" s="49"/>
      <c r="ORF20" s="49"/>
      <c r="ORG20" s="49"/>
      <c r="ORH20" s="49"/>
      <c r="ORI20" s="49"/>
      <c r="ORJ20" s="49"/>
      <c r="ORK20" s="49"/>
      <c r="ORL20" s="49"/>
      <c r="ORM20" s="47"/>
      <c r="ORN20" s="48"/>
      <c r="ORO20" s="49"/>
      <c r="ORP20" s="49"/>
      <c r="ORQ20" s="49"/>
      <c r="ORR20" s="49"/>
      <c r="ORS20" s="49"/>
      <c r="ORT20" s="49"/>
      <c r="ORU20" s="49"/>
      <c r="ORV20" s="49"/>
      <c r="ORW20" s="49"/>
      <c r="ORX20" s="49"/>
      <c r="ORY20" s="49"/>
      <c r="ORZ20" s="49"/>
      <c r="OSA20" s="49"/>
      <c r="OSB20" s="49"/>
      <c r="OSC20" s="49"/>
      <c r="OSD20" s="49"/>
      <c r="OSE20" s="49"/>
      <c r="OSF20" s="49"/>
      <c r="OSG20" s="49"/>
      <c r="OSH20" s="49"/>
      <c r="OSI20" s="49"/>
      <c r="OSJ20" s="49"/>
      <c r="OSK20" s="49"/>
      <c r="OSL20" s="49"/>
      <c r="OSM20" s="49"/>
      <c r="OSN20" s="49"/>
      <c r="OSO20" s="49"/>
      <c r="OSP20" s="49"/>
      <c r="OSQ20" s="47"/>
      <c r="OSR20" s="48"/>
      <c r="OSS20" s="49"/>
      <c r="OST20" s="49"/>
      <c r="OSU20" s="49"/>
      <c r="OSV20" s="49"/>
      <c r="OSW20" s="49"/>
      <c r="OSX20" s="49"/>
      <c r="OSY20" s="49"/>
      <c r="OSZ20" s="49"/>
      <c r="OTA20" s="49"/>
      <c r="OTB20" s="49"/>
      <c r="OTC20" s="49"/>
      <c r="OTD20" s="49"/>
      <c r="OTE20" s="49"/>
      <c r="OTF20" s="49"/>
      <c r="OTG20" s="49"/>
      <c r="OTH20" s="49"/>
      <c r="OTI20" s="49"/>
      <c r="OTJ20" s="49"/>
      <c r="OTK20" s="49"/>
      <c r="OTL20" s="49"/>
      <c r="OTM20" s="49"/>
      <c r="OTN20" s="49"/>
      <c r="OTO20" s="49"/>
      <c r="OTP20" s="49"/>
      <c r="OTQ20" s="49"/>
      <c r="OTR20" s="49"/>
      <c r="OTS20" s="49"/>
      <c r="OTT20" s="49"/>
      <c r="OTU20" s="47"/>
      <c r="OTV20" s="48"/>
      <c r="OTW20" s="49"/>
      <c r="OTX20" s="49"/>
      <c r="OTY20" s="49"/>
      <c r="OTZ20" s="49"/>
      <c r="OUA20" s="49"/>
      <c r="OUB20" s="49"/>
      <c r="OUC20" s="49"/>
      <c r="OUD20" s="49"/>
      <c r="OUE20" s="49"/>
      <c r="OUF20" s="49"/>
      <c r="OUG20" s="49"/>
      <c r="OUH20" s="49"/>
      <c r="OUI20" s="49"/>
      <c r="OUJ20" s="49"/>
      <c r="OUK20" s="49"/>
      <c r="OUL20" s="49"/>
      <c r="OUM20" s="49"/>
      <c r="OUN20" s="49"/>
      <c r="OUO20" s="49"/>
      <c r="OUP20" s="49"/>
      <c r="OUQ20" s="49"/>
      <c r="OUR20" s="49"/>
      <c r="OUS20" s="49"/>
      <c r="OUT20" s="49"/>
      <c r="OUU20" s="49"/>
      <c r="OUV20" s="49"/>
      <c r="OUW20" s="49"/>
      <c r="OUX20" s="49"/>
      <c r="OUY20" s="47"/>
      <c r="OUZ20" s="48"/>
      <c r="OVA20" s="49"/>
      <c r="OVB20" s="49"/>
      <c r="OVC20" s="49"/>
      <c r="OVD20" s="49"/>
      <c r="OVE20" s="49"/>
      <c r="OVF20" s="49"/>
      <c r="OVG20" s="49"/>
      <c r="OVH20" s="49"/>
      <c r="OVI20" s="49"/>
      <c r="OVJ20" s="49"/>
      <c r="OVK20" s="49"/>
      <c r="OVL20" s="49"/>
      <c r="OVM20" s="49"/>
      <c r="OVN20" s="49"/>
      <c r="OVO20" s="49"/>
      <c r="OVP20" s="49"/>
      <c r="OVQ20" s="49"/>
      <c r="OVR20" s="49"/>
      <c r="OVS20" s="49"/>
      <c r="OVT20" s="49"/>
      <c r="OVU20" s="49"/>
      <c r="OVV20" s="49"/>
      <c r="OVW20" s="49"/>
      <c r="OVX20" s="49"/>
      <c r="OVY20" s="49"/>
      <c r="OVZ20" s="49"/>
      <c r="OWA20" s="49"/>
      <c r="OWB20" s="49"/>
      <c r="OWC20" s="47"/>
      <c r="OWD20" s="48"/>
      <c r="OWE20" s="49"/>
      <c r="OWF20" s="49"/>
      <c r="OWG20" s="49"/>
      <c r="OWH20" s="49"/>
      <c r="OWI20" s="49"/>
      <c r="OWJ20" s="49"/>
      <c r="OWK20" s="49"/>
      <c r="OWL20" s="49"/>
      <c r="OWM20" s="49"/>
      <c r="OWN20" s="49"/>
      <c r="OWO20" s="49"/>
      <c r="OWP20" s="49"/>
      <c r="OWQ20" s="49"/>
      <c r="OWR20" s="49"/>
      <c r="OWS20" s="49"/>
      <c r="OWT20" s="49"/>
      <c r="OWU20" s="49"/>
      <c r="OWV20" s="49"/>
      <c r="OWW20" s="49"/>
      <c r="OWX20" s="49"/>
      <c r="OWY20" s="49"/>
      <c r="OWZ20" s="49"/>
      <c r="OXA20" s="49"/>
      <c r="OXB20" s="49"/>
      <c r="OXC20" s="49"/>
      <c r="OXD20" s="49"/>
      <c r="OXE20" s="49"/>
      <c r="OXF20" s="49"/>
      <c r="OXG20" s="47"/>
      <c r="OXH20" s="48"/>
      <c r="OXI20" s="49"/>
      <c r="OXJ20" s="49"/>
      <c r="OXK20" s="49"/>
      <c r="OXL20" s="49"/>
      <c r="OXM20" s="49"/>
      <c r="OXN20" s="49"/>
      <c r="OXO20" s="49"/>
      <c r="OXP20" s="49"/>
      <c r="OXQ20" s="49"/>
      <c r="OXR20" s="49"/>
      <c r="OXS20" s="49"/>
      <c r="OXT20" s="49"/>
      <c r="OXU20" s="49"/>
      <c r="OXV20" s="49"/>
      <c r="OXW20" s="49"/>
      <c r="OXX20" s="49"/>
      <c r="OXY20" s="49"/>
      <c r="OXZ20" s="49"/>
      <c r="OYA20" s="49"/>
      <c r="OYB20" s="49"/>
      <c r="OYC20" s="49"/>
      <c r="OYD20" s="49"/>
      <c r="OYE20" s="49"/>
      <c r="OYF20" s="49"/>
      <c r="OYG20" s="49"/>
      <c r="OYH20" s="49"/>
      <c r="OYI20" s="49"/>
      <c r="OYJ20" s="49"/>
      <c r="OYK20" s="47"/>
      <c r="OYL20" s="48"/>
      <c r="OYM20" s="49"/>
      <c r="OYN20" s="49"/>
      <c r="OYO20" s="49"/>
      <c r="OYP20" s="49"/>
      <c r="OYQ20" s="49"/>
      <c r="OYR20" s="49"/>
      <c r="OYS20" s="49"/>
      <c r="OYT20" s="49"/>
      <c r="OYU20" s="49"/>
      <c r="OYV20" s="49"/>
      <c r="OYW20" s="49"/>
      <c r="OYX20" s="49"/>
      <c r="OYY20" s="49"/>
      <c r="OYZ20" s="49"/>
      <c r="OZA20" s="49"/>
      <c r="OZB20" s="49"/>
      <c r="OZC20" s="49"/>
      <c r="OZD20" s="49"/>
      <c r="OZE20" s="49"/>
      <c r="OZF20" s="49"/>
      <c r="OZG20" s="49"/>
      <c r="OZH20" s="49"/>
      <c r="OZI20" s="49"/>
      <c r="OZJ20" s="49"/>
      <c r="OZK20" s="49"/>
      <c r="OZL20" s="49"/>
      <c r="OZM20" s="49"/>
      <c r="OZN20" s="49"/>
      <c r="OZO20" s="47"/>
      <c r="OZP20" s="48"/>
      <c r="OZQ20" s="49"/>
      <c r="OZR20" s="49"/>
      <c r="OZS20" s="49"/>
      <c r="OZT20" s="49"/>
      <c r="OZU20" s="49"/>
      <c r="OZV20" s="49"/>
      <c r="OZW20" s="49"/>
      <c r="OZX20" s="49"/>
      <c r="OZY20" s="49"/>
      <c r="OZZ20" s="49"/>
      <c r="PAA20" s="49"/>
      <c r="PAB20" s="49"/>
      <c r="PAC20" s="49"/>
      <c r="PAD20" s="49"/>
      <c r="PAE20" s="49"/>
      <c r="PAF20" s="49"/>
      <c r="PAG20" s="49"/>
      <c r="PAH20" s="49"/>
      <c r="PAI20" s="49"/>
      <c r="PAJ20" s="49"/>
      <c r="PAK20" s="49"/>
      <c r="PAL20" s="49"/>
      <c r="PAM20" s="49"/>
      <c r="PAN20" s="49"/>
      <c r="PAO20" s="49"/>
      <c r="PAP20" s="49"/>
      <c r="PAQ20" s="49"/>
      <c r="PAR20" s="49"/>
      <c r="PAS20" s="47"/>
      <c r="PAT20" s="48"/>
      <c r="PAU20" s="49"/>
      <c r="PAV20" s="49"/>
      <c r="PAW20" s="49"/>
      <c r="PAX20" s="49"/>
      <c r="PAY20" s="49"/>
      <c r="PAZ20" s="49"/>
      <c r="PBA20" s="49"/>
      <c r="PBB20" s="49"/>
      <c r="PBC20" s="49"/>
      <c r="PBD20" s="49"/>
      <c r="PBE20" s="49"/>
      <c r="PBF20" s="49"/>
      <c r="PBG20" s="49"/>
      <c r="PBH20" s="49"/>
      <c r="PBI20" s="49"/>
      <c r="PBJ20" s="49"/>
      <c r="PBK20" s="49"/>
      <c r="PBL20" s="49"/>
      <c r="PBM20" s="49"/>
      <c r="PBN20" s="49"/>
      <c r="PBO20" s="49"/>
      <c r="PBP20" s="49"/>
      <c r="PBQ20" s="49"/>
      <c r="PBR20" s="49"/>
      <c r="PBS20" s="49"/>
      <c r="PBT20" s="49"/>
      <c r="PBU20" s="49"/>
      <c r="PBV20" s="49"/>
      <c r="PBW20" s="47"/>
      <c r="PBX20" s="48"/>
      <c r="PBY20" s="49"/>
      <c r="PBZ20" s="49"/>
      <c r="PCA20" s="49"/>
      <c r="PCB20" s="49"/>
      <c r="PCC20" s="49"/>
      <c r="PCD20" s="49"/>
      <c r="PCE20" s="49"/>
      <c r="PCF20" s="49"/>
      <c r="PCG20" s="49"/>
      <c r="PCH20" s="49"/>
      <c r="PCI20" s="49"/>
      <c r="PCJ20" s="49"/>
      <c r="PCK20" s="49"/>
      <c r="PCL20" s="49"/>
      <c r="PCM20" s="49"/>
      <c r="PCN20" s="49"/>
      <c r="PCO20" s="49"/>
      <c r="PCP20" s="49"/>
      <c r="PCQ20" s="49"/>
      <c r="PCR20" s="49"/>
      <c r="PCS20" s="49"/>
      <c r="PCT20" s="49"/>
      <c r="PCU20" s="49"/>
      <c r="PCV20" s="49"/>
      <c r="PCW20" s="49"/>
      <c r="PCX20" s="49"/>
      <c r="PCY20" s="49"/>
      <c r="PCZ20" s="49"/>
      <c r="PDA20" s="47"/>
      <c r="PDB20" s="48"/>
      <c r="PDC20" s="49"/>
      <c r="PDD20" s="49"/>
      <c r="PDE20" s="49"/>
      <c r="PDF20" s="49"/>
      <c r="PDG20" s="49"/>
      <c r="PDH20" s="49"/>
      <c r="PDI20" s="49"/>
      <c r="PDJ20" s="49"/>
      <c r="PDK20" s="49"/>
      <c r="PDL20" s="49"/>
      <c r="PDM20" s="49"/>
      <c r="PDN20" s="49"/>
      <c r="PDO20" s="49"/>
      <c r="PDP20" s="49"/>
      <c r="PDQ20" s="49"/>
      <c r="PDR20" s="49"/>
      <c r="PDS20" s="49"/>
      <c r="PDT20" s="49"/>
      <c r="PDU20" s="49"/>
      <c r="PDV20" s="49"/>
      <c r="PDW20" s="49"/>
      <c r="PDX20" s="49"/>
      <c r="PDY20" s="49"/>
      <c r="PDZ20" s="49"/>
      <c r="PEA20" s="49"/>
      <c r="PEB20" s="49"/>
      <c r="PEC20" s="49"/>
      <c r="PED20" s="49"/>
      <c r="PEE20" s="47"/>
      <c r="PEF20" s="48"/>
      <c r="PEG20" s="49"/>
      <c r="PEH20" s="49"/>
      <c r="PEI20" s="49"/>
      <c r="PEJ20" s="49"/>
      <c r="PEK20" s="49"/>
      <c r="PEL20" s="49"/>
      <c r="PEM20" s="49"/>
      <c r="PEN20" s="49"/>
      <c r="PEO20" s="49"/>
      <c r="PEP20" s="49"/>
      <c r="PEQ20" s="49"/>
      <c r="PER20" s="49"/>
      <c r="PES20" s="49"/>
      <c r="PET20" s="49"/>
      <c r="PEU20" s="49"/>
      <c r="PEV20" s="49"/>
      <c r="PEW20" s="49"/>
      <c r="PEX20" s="49"/>
      <c r="PEY20" s="49"/>
      <c r="PEZ20" s="49"/>
      <c r="PFA20" s="49"/>
      <c r="PFB20" s="49"/>
      <c r="PFC20" s="49"/>
      <c r="PFD20" s="49"/>
      <c r="PFE20" s="49"/>
      <c r="PFF20" s="49"/>
      <c r="PFG20" s="49"/>
      <c r="PFH20" s="49"/>
      <c r="PFI20" s="47"/>
      <c r="PFJ20" s="48"/>
      <c r="PFK20" s="49"/>
      <c r="PFL20" s="49"/>
      <c r="PFM20" s="49"/>
      <c r="PFN20" s="49"/>
      <c r="PFO20" s="49"/>
      <c r="PFP20" s="49"/>
      <c r="PFQ20" s="49"/>
      <c r="PFR20" s="49"/>
      <c r="PFS20" s="49"/>
      <c r="PFT20" s="49"/>
      <c r="PFU20" s="49"/>
      <c r="PFV20" s="49"/>
      <c r="PFW20" s="49"/>
      <c r="PFX20" s="49"/>
      <c r="PFY20" s="49"/>
      <c r="PFZ20" s="49"/>
      <c r="PGA20" s="49"/>
      <c r="PGB20" s="49"/>
      <c r="PGC20" s="49"/>
      <c r="PGD20" s="49"/>
      <c r="PGE20" s="49"/>
      <c r="PGF20" s="49"/>
      <c r="PGG20" s="49"/>
      <c r="PGH20" s="49"/>
      <c r="PGI20" s="49"/>
      <c r="PGJ20" s="49"/>
      <c r="PGK20" s="49"/>
      <c r="PGL20" s="49"/>
      <c r="PGM20" s="47"/>
      <c r="PGN20" s="48"/>
      <c r="PGO20" s="49"/>
      <c r="PGP20" s="49"/>
      <c r="PGQ20" s="49"/>
      <c r="PGR20" s="49"/>
      <c r="PGS20" s="49"/>
      <c r="PGT20" s="49"/>
      <c r="PGU20" s="49"/>
      <c r="PGV20" s="49"/>
      <c r="PGW20" s="49"/>
      <c r="PGX20" s="49"/>
      <c r="PGY20" s="49"/>
      <c r="PGZ20" s="49"/>
      <c r="PHA20" s="49"/>
      <c r="PHB20" s="49"/>
      <c r="PHC20" s="49"/>
      <c r="PHD20" s="49"/>
      <c r="PHE20" s="49"/>
      <c r="PHF20" s="49"/>
      <c r="PHG20" s="49"/>
      <c r="PHH20" s="49"/>
      <c r="PHI20" s="49"/>
      <c r="PHJ20" s="49"/>
      <c r="PHK20" s="49"/>
      <c r="PHL20" s="49"/>
      <c r="PHM20" s="49"/>
      <c r="PHN20" s="49"/>
      <c r="PHO20" s="49"/>
      <c r="PHP20" s="49"/>
      <c r="PHQ20" s="47"/>
      <c r="PHR20" s="48"/>
      <c r="PHS20" s="49"/>
      <c r="PHT20" s="49"/>
      <c r="PHU20" s="49"/>
      <c r="PHV20" s="49"/>
      <c r="PHW20" s="49"/>
      <c r="PHX20" s="49"/>
      <c r="PHY20" s="49"/>
      <c r="PHZ20" s="49"/>
      <c r="PIA20" s="49"/>
      <c r="PIB20" s="49"/>
      <c r="PIC20" s="49"/>
      <c r="PID20" s="49"/>
      <c r="PIE20" s="49"/>
      <c r="PIF20" s="49"/>
      <c r="PIG20" s="49"/>
      <c r="PIH20" s="49"/>
      <c r="PII20" s="49"/>
      <c r="PIJ20" s="49"/>
      <c r="PIK20" s="49"/>
      <c r="PIL20" s="49"/>
      <c r="PIM20" s="49"/>
      <c r="PIN20" s="49"/>
      <c r="PIO20" s="49"/>
      <c r="PIP20" s="49"/>
      <c r="PIQ20" s="49"/>
      <c r="PIR20" s="49"/>
      <c r="PIS20" s="49"/>
      <c r="PIT20" s="49"/>
      <c r="PIU20" s="47"/>
      <c r="PIV20" s="48"/>
      <c r="PIW20" s="49"/>
      <c r="PIX20" s="49"/>
      <c r="PIY20" s="49"/>
      <c r="PIZ20" s="49"/>
      <c r="PJA20" s="49"/>
      <c r="PJB20" s="49"/>
      <c r="PJC20" s="49"/>
      <c r="PJD20" s="49"/>
      <c r="PJE20" s="49"/>
      <c r="PJF20" s="49"/>
      <c r="PJG20" s="49"/>
      <c r="PJH20" s="49"/>
      <c r="PJI20" s="49"/>
      <c r="PJJ20" s="49"/>
      <c r="PJK20" s="49"/>
      <c r="PJL20" s="49"/>
      <c r="PJM20" s="49"/>
      <c r="PJN20" s="49"/>
      <c r="PJO20" s="49"/>
      <c r="PJP20" s="49"/>
      <c r="PJQ20" s="49"/>
      <c r="PJR20" s="49"/>
      <c r="PJS20" s="49"/>
      <c r="PJT20" s="49"/>
      <c r="PJU20" s="49"/>
      <c r="PJV20" s="49"/>
      <c r="PJW20" s="49"/>
      <c r="PJX20" s="49"/>
      <c r="PJY20" s="47"/>
      <c r="PJZ20" s="48"/>
      <c r="PKA20" s="49"/>
      <c r="PKB20" s="49"/>
      <c r="PKC20" s="49"/>
      <c r="PKD20" s="49"/>
      <c r="PKE20" s="49"/>
      <c r="PKF20" s="49"/>
      <c r="PKG20" s="49"/>
      <c r="PKH20" s="49"/>
      <c r="PKI20" s="49"/>
      <c r="PKJ20" s="49"/>
      <c r="PKK20" s="49"/>
      <c r="PKL20" s="49"/>
      <c r="PKM20" s="49"/>
      <c r="PKN20" s="49"/>
      <c r="PKO20" s="49"/>
      <c r="PKP20" s="49"/>
      <c r="PKQ20" s="49"/>
      <c r="PKR20" s="49"/>
      <c r="PKS20" s="49"/>
      <c r="PKT20" s="49"/>
      <c r="PKU20" s="49"/>
      <c r="PKV20" s="49"/>
      <c r="PKW20" s="49"/>
      <c r="PKX20" s="49"/>
      <c r="PKY20" s="49"/>
      <c r="PKZ20" s="49"/>
      <c r="PLA20" s="49"/>
      <c r="PLB20" s="49"/>
      <c r="PLC20" s="47"/>
      <c r="PLD20" s="48"/>
      <c r="PLE20" s="49"/>
      <c r="PLF20" s="49"/>
      <c r="PLG20" s="49"/>
      <c r="PLH20" s="49"/>
      <c r="PLI20" s="49"/>
      <c r="PLJ20" s="49"/>
      <c r="PLK20" s="49"/>
      <c r="PLL20" s="49"/>
      <c r="PLM20" s="49"/>
      <c r="PLN20" s="49"/>
      <c r="PLO20" s="49"/>
      <c r="PLP20" s="49"/>
      <c r="PLQ20" s="49"/>
      <c r="PLR20" s="49"/>
      <c r="PLS20" s="49"/>
      <c r="PLT20" s="49"/>
      <c r="PLU20" s="49"/>
      <c r="PLV20" s="49"/>
      <c r="PLW20" s="49"/>
      <c r="PLX20" s="49"/>
      <c r="PLY20" s="49"/>
      <c r="PLZ20" s="49"/>
      <c r="PMA20" s="49"/>
      <c r="PMB20" s="49"/>
      <c r="PMC20" s="49"/>
      <c r="PMD20" s="49"/>
      <c r="PME20" s="49"/>
      <c r="PMF20" s="49"/>
      <c r="PMG20" s="47"/>
      <c r="PMH20" s="48"/>
      <c r="PMI20" s="49"/>
      <c r="PMJ20" s="49"/>
      <c r="PMK20" s="49"/>
      <c r="PML20" s="49"/>
      <c r="PMM20" s="49"/>
      <c r="PMN20" s="49"/>
      <c r="PMO20" s="49"/>
      <c r="PMP20" s="49"/>
      <c r="PMQ20" s="49"/>
      <c r="PMR20" s="49"/>
      <c r="PMS20" s="49"/>
      <c r="PMT20" s="49"/>
      <c r="PMU20" s="49"/>
      <c r="PMV20" s="49"/>
      <c r="PMW20" s="49"/>
      <c r="PMX20" s="49"/>
      <c r="PMY20" s="49"/>
      <c r="PMZ20" s="49"/>
      <c r="PNA20" s="49"/>
      <c r="PNB20" s="49"/>
      <c r="PNC20" s="49"/>
      <c r="PND20" s="49"/>
      <c r="PNE20" s="49"/>
      <c r="PNF20" s="49"/>
      <c r="PNG20" s="49"/>
      <c r="PNH20" s="49"/>
      <c r="PNI20" s="49"/>
      <c r="PNJ20" s="49"/>
      <c r="PNK20" s="47"/>
      <c r="PNL20" s="48"/>
      <c r="PNM20" s="49"/>
      <c r="PNN20" s="49"/>
      <c r="PNO20" s="49"/>
      <c r="PNP20" s="49"/>
      <c r="PNQ20" s="49"/>
      <c r="PNR20" s="49"/>
      <c r="PNS20" s="49"/>
      <c r="PNT20" s="49"/>
      <c r="PNU20" s="49"/>
      <c r="PNV20" s="49"/>
      <c r="PNW20" s="49"/>
      <c r="PNX20" s="49"/>
      <c r="PNY20" s="49"/>
      <c r="PNZ20" s="49"/>
      <c r="POA20" s="49"/>
      <c r="POB20" s="49"/>
      <c r="POC20" s="49"/>
      <c r="POD20" s="49"/>
      <c r="POE20" s="49"/>
      <c r="POF20" s="49"/>
      <c r="POG20" s="49"/>
      <c r="POH20" s="49"/>
      <c r="POI20" s="49"/>
      <c r="POJ20" s="49"/>
      <c r="POK20" s="49"/>
      <c r="POL20" s="49"/>
      <c r="POM20" s="49"/>
      <c r="PON20" s="49"/>
      <c r="POO20" s="47"/>
      <c r="POP20" s="48"/>
      <c r="POQ20" s="49"/>
      <c r="POR20" s="49"/>
      <c r="POS20" s="49"/>
      <c r="POT20" s="49"/>
      <c r="POU20" s="49"/>
      <c r="POV20" s="49"/>
      <c r="POW20" s="49"/>
      <c r="POX20" s="49"/>
      <c r="POY20" s="49"/>
      <c r="POZ20" s="49"/>
      <c r="PPA20" s="49"/>
      <c r="PPB20" s="49"/>
      <c r="PPC20" s="49"/>
      <c r="PPD20" s="49"/>
      <c r="PPE20" s="49"/>
      <c r="PPF20" s="49"/>
      <c r="PPG20" s="49"/>
      <c r="PPH20" s="49"/>
      <c r="PPI20" s="49"/>
      <c r="PPJ20" s="49"/>
      <c r="PPK20" s="49"/>
      <c r="PPL20" s="49"/>
      <c r="PPM20" s="49"/>
      <c r="PPN20" s="49"/>
      <c r="PPO20" s="49"/>
      <c r="PPP20" s="49"/>
      <c r="PPQ20" s="49"/>
      <c r="PPR20" s="49"/>
      <c r="PPS20" s="47"/>
      <c r="PPT20" s="48"/>
      <c r="PPU20" s="49"/>
      <c r="PPV20" s="49"/>
      <c r="PPW20" s="49"/>
      <c r="PPX20" s="49"/>
      <c r="PPY20" s="49"/>
      <c r="PPZ20" s="49"/>
      <c r="PQA20" s="49"/>
      <c r="PQB20" s="49"/>
      <c r="PQC20" s="49"/>
      <c r="PQD20" s="49"/>
      <c r="PQE20" s="49"/>
      <c r="PQF20" s="49"/>
      <c r="PQG20" s="49"/>
      <c r="PQH20" s="49"/>
      <c r="PQI20" s="49"/>
      <c r="PQJ20" s="49"/>
      <c r="PQK20" s="49"/>
      <c r="PQL20" s="49"/>
      <c r="PQM20" s="49"/>
      <c r="PQN20" s="49"/>
      <c r="PQO20" s="49"/>
      <c r="PQP20" s="49"/>
      <c r="PQQ20" s="49"/>
      <c r="PQR20" s="49"/>
      <c r="PQS20" s="49"/>
      <c r="PQT20" s="49"/>
      <c r="PQU20" s="49"/>
      <c r="PQV20" s="49"/>
      <c r="PQW20" s="47"/>
      <c r="PQX20" s="48"/>
      <c r="PQY20" s="49"/>
      <c r="PQZ20" s="49"/>
      <c r="PRA20" s="49"/>
      <c r="PRB20" s="49"/>
      <c r="PRC20" s="49"/>
      <c r="PRD20" s="49"/>
      <c r="PRE20" s="49"/>
      <c r="PRF20" s="49"/>
      <c r="PRG20" s="49"/>
      <c r="PRH20" s="49"/>
      <c r="PRI20" s="49"/>
      <c r="PRJ20" s="49"/>
      <c r="PRK20" s="49"/>
      <c r="PRL20" s="49"/>
      <c r="PRM20" s="49"/>
      <c r="PRN20" s="49"/>
      <c r="PRO20" s="49"/>
      <c r="PRP20" s="49"/>
      <c r="PRQ20" s="49"/>
      <c r="PRR20" s="49"/>
      <c r="PRS20" s="49"/>
      <c r="PRT20" s="49"/>
      <c r="PRU20" s="49"/>
      <c r="PRV20" s="49"/>
      <c r="PRW20" s="49"/>
      <c r="PRX20" s="49"/>
      <c r="PRY20" s="49"/>
      <c r="PRZ20" s="49"/>
      <c r="PSA20" s="47"/>
      <c r="PSB20" s="48"/>
      <c r="PSC20" s="49"/>
      <c r="PSD20" s="49"/>
      <c r="PSE20" s="49"/>
      <c r="PSF20" s="49"/>
      <c r="PSG20" s="49"/>
      <c r="PSH20" s="49"/>
      <c r="PSI20" s="49"/>
      <c r="PSJ20" s="49"/>
      <c r="PSK20" s="49"/>
      <c r="PSL20" s="49"/>
      <c r="PSM20" s="49"/>
      <c r="PSN20" s="49"/>
      <c r="PSO20" s="49"/>
      <c r="PSP20" s="49"/>
      <c r="PSQ20" s="49"/>
      <c r="PSR20" s="49"/>
      <c r="PSS20" s="49"/>
      <c r="PST20" s="49"/>
      <c r="PSU20" s="49"/>
      <c r="PSV20" s="49"/>
      <c r="PSW20" s="49"/>
      <c r="PSX20" s="49"/>
      <c r="PSY20" s="49"/>
      <c r="PSZ20" s="49"/>
      <c r="PTA20" s="49"/>
      <c r="PTB20" s="49"/>
      <c r="PTC20" s="49"/>
      <c r="PTD20" s="49"/>
      <c r="PTE20" s="47"/>
      <c r="PTF20" s="48"/>
      <c r="PTG20" s="49"/>
      <c r="PTH20" s="49"/>
      <c r="PTI20" s="49"/>
      <c r="PTJ20" s="49"/>
      <c r="PTK20" s="49"/>
      <c r="PTL20" s="49"/>
      <c r="PTM20" s="49"/>
      <c r="PTN20" s="49"/>
      <c r="PTO20" s="49"/>
      <c r="PTP20" s="49"/>
      <c r="PTQ20" s="49"/>
      <c r="PTR20" s="49"/>
      <c r="PTS20" s="49"/>
      <c r="PTT20" s="49"/>
      <c r="PTU20" s="49"/>
      <c r="PTV20" s="49"/>
      <c r="PTW20" s="49"/>
      <c r="PTX20" s="49"/>
      <c r="PTY20" s="49"/>
      <c r="PTZ20" s="49"/>
      <c r="PUA20" s="49"/>
      <c r="PUB20" s="49"/>
      <c r="PUC20" s="49"/>
      <c r="PUD20" s="49"/>
      <c r="PUE20" s="49"/>
      <c r="PUF20" s="49"/>
      <c r="PUG20" s="49"/>
      <c r="PUH20" s="49"/>
      <c r="PUI20" s="47"/>
      <c r="PUJ20" s="48"/>
      <c r="PUK20" s="49"/>
      <c r="PUL20" s="49"/>
      <c r="PUM20" s="49"/>
      <c r="PUN20" s="49"/>
      <c r="PUO20" s="49"/>
      <c r="PUP20" s="49"/>
      <c r="PUQ20" s="49"/>
      <c r="PUR20" s="49"/>
      <c r="PUS20" s="49"/>
      <c r="PUT20" s="49"/>
      <c r="PUU20" s="49"/>
      <c r="PUV20" s="49"/>
      <c r="PUW20" s="49"/>
      <c r="PUX20" s="49"/>
      <c r="PUY20" s="49"/>
      <c r="PUZ20" s="49"/>
      <c r="PVA20" s="49"/>
      <c r="PVB20" s="49"/>
      <c r="PVC20" s="49"/>
      <c r="PVD20" s="49"/>
      <c r="PVE20" s="49"/>
      <c r="PVF20" s="49"/>
      <c r="PVG20" s="49"/>
      <c r="PVH20" s="49"/>
      <c r="PVI20" s="49"/>
      <c r="PVJ20" s="49"/>
      <c r="PVK20" s="49"/>
      <c r="PVL20" s="49"/>
      <c r="PVM20" s="47"/>
      <c r="PVN20" s="48"/>
      <c r="PVO20" s="49"/>
      <c r="PVP20" s="49"/>
      <c r="PVQ20" s="49"/>
      <c r="PVR20" s="49"/>
      <c r="PVS20" s="49"/>
      <c r="PVT20" s="49"/>
      <c r="PVU20" s="49"/>
      <c r="PVV20" s="49"/>
      <c r="PVW20" s="49"/>
      <c r="PVX20" s="49"/>
      <c r="PVY20" s="49"/>
      <c r="PVZ20" s="49"/>
      <c r="PWA20" s="49"/>
      <c r="PWB20" s="49"/>
      <c r="PWC20" s="49"/>
      <c r="PWD20" s="49"/>
      <c r="PWE20" s="49"/>
      <c r="PWF20" s="49"/>
      <c r="PWG20" s="49"/>
      <c r="PWH20" s="49"/>
      <c r="PWI20" s="49"/>
      <c r="PWJ20" s="49"/>
      <c r="PWK20" s="49"/>
      <c r="PWL20" s="49"/>
      <c r="PWM20" s="49"/>
      <c r="PWN20" s="49"/>
      <c r="PWO20" s="49"/>
      <c r="PWP20" s="49"/>
      <c r="PWQ20" s="47"/>
      <c r="PWR20" s="48"/>
      <c r="PWS20" s="49"/>
      <c r="PWT20" s="49"/>
      <c r="PWU20" s="49"/>
      <c r="PWV20" s="49"/>
      <c r="PWW20" s="49"/>
      <c r="PWX20" s="49"/>
      <c r="PWY20" s="49"/>
      <c r="PWZ20" s="49"/>
      <c r="PXA20" s="49"/>
      <c r="PXB20" s="49"/>
      <c r="PXC20" s="49"/>
      <c r="PXD20" s="49"/>
      <c r="PXE20" s="49"/>
      <c r="PXF20" s="49"/>
      <c r="PXG20" s="49"/>
      <c r="PXH20" s="49"/>
      <c r="PXI20" s="49"/>
      <c r="PXJ20" s="49"/>
      <c r="PXK20" s="49"/>
      <c r="PXL20" s="49"/>
      <c r="PXM20" s="49"/>
      <c r="PXN20" s="49"/>
      <c r="PXO20" s="49"/>
      <c r="PXP20" s="49"/>
      <c r="PXQ20" s="49"/>
      <c r="PXR20" s="49"/>
      <c r="PXS20" s="49"/>
      <c r="PXT20" s="49"/>
      <c r="PXU20" s="47"/>
      <c r="PXV20" s="48"/>
      <c r="PXW20" s="49"/>
      <c r="PXX20" s="49"/>
      <c r="PXY20" s="49"/>
      <c r="PXZ20" s="49"/>
      <c r="PYA20" s="49"/>
      <c r="PYB20" s="49"/>
      <c r="PYC20" s="49"/>
      <c r="PYD20" s="49"/>
      <c r="PYE20" s="49"/>
      <c r="PYF20" s="49"/>
      <c r="PYG20" s="49"/>
      <c r="PYH20" s="49"/>
      <c r="PYI20" s="49"/>
      <c r="PYJ20" s="49"/>
      <c r="PYK20" s="49"/>
      <c r="PYL20" s="49"/>
      <c r="PYM20" s="49"/>
      <c r="PYN20" s="49"/>
      <c r="PYO20" s="49"/>
      <c r="PYP20" s="49"/>
      <c r="PYQ20" s="49"/>
      <c r="PYR20" s="49"/>
      <c r="PYS20" s="49"/>
      <c r="PYT20" s="49"/>
      <c r="PYU20" s="49"/>
      <c r="PYV20" s="49"/>
      <c r="PYW20" s="49"/>
      <c r="PYX20" s="49"/>
      <c r="PYY20" s="47"/>
      <c r="PYZ20" s="48"/>
      <c r="PZA20" s="49"/>
      <c r="PZB20" s="49"/>
      <c r="PZC20" s="49"/>
      <c r="PZD20" s="49"/>
      <c r="PZE20" s="49"/>
      <c r="PZF20" s="49"/>
      <c r="PZG20" s="49"/>
      <c r="PZH20" s="49"/>
      <c r="PZI20" s="49"/>
      <c r="PZJ20" s="49"/>
      <c r="PZK20" s="49"/>
      <c r="PZL20" s="49"/>
      <c r="PZM20" s="49"/>
      <c r="PZN20" s="49"/>
      <c r="PZO20" s="49"/>
      <c r="PZP20" s="49"/>
      <c r="PZQ20" s="49"/>
      <c r="PZR20" s="49"/>
      <c r="PZS20" s="49"/>
      <c r="PZT20" s="49"/>
      <c r="PZU20" s="49"/>
      <c r="PZV20" s="49"/>
      <c r="PZW20" s="49"/>
      <c r="PZX20" s="49"/>
      <c r="PZY20" s="49"/>
      <c r="PZZ20" s="49"/>
      <c r="QAA20" s="49"/>
      <c r="QAB20" s="49"/>
      <c r="QAC20" s="47"/>
      <c r="QAD20" s="48"/>
      <c r="QAE20" s="49"/>
      <c r="QAF20" s="49"/>
      <c r="QAG20" s="49"/>
      <c r="QAH20" s="49"/>
      <c r="QAI20" s="49"/>
      <c r="QAJ20" s="49"/>
      <c r="QAK20" s="49"/>
      <c r="QAL20" s="49"/>
      <c r="QAM20" s="49"/>
      <c r="QAN20" s="49"/>
      <c r="QAO20" s="49"/>
      <c r="QAP20" s="49"/>
      <c r="QAQ20" s="49"/>
      <c r="QAR20" s="49"/>
      <c r="QAS20" s="49"/>
      <c r="QAT20" s="49"/>
      <c r="QAU20" s="49"/>
      <c r="QAV20" s="49"/>
      <c r="QAW20" s="49"/>
      <c r="QAX20" s="49"/>
      <c r="QAY20" s="49"/>
      <c r="QAZ20" s="49"/>
      <c r="QBA20" s="49"/>
      <c r="QBB20" s="49"/>
      <c r="QBC20" s="49"/>
      <c r="QBD20" s="49"/>
      <c r="QBE20" s="49"/>
      <c r="QBF20" s="49"/>
      <c r="QBG20" s="47"/>
      <c r="QBH20" s="48"/>
      <c r="QBI20" s="49"/>
      <c r="QBJ20" s="49"/>
      <c r="QBK20" s="49"/>
      <c r="QBL20" s="49"/>
      <c r="QBM20" s="49"/>
      <c r="QBN20" s="49"/>
      <c r="QBO20" s="49"/>
      <c r="QBP20" s="49"/>
      <c r="QBQ20" s="49"/>
      <c r="QBR20" s="49"/>
      <c r="QBS20" s="49"/>
      <c r="QBT20" s="49"/>
      <c r="QBU20" s="49"/>
      <c r="QBV20" s="49"/>
      <c r="QBW20" s="49"/>
      <c r="QBX20" s="49"/>
      <c r="QBY20" s="49"/>
      <c r="QBZ20" s="49"/>
      <c r="QCA20" s="49"/>
      <c r="QCB20" s="49"/>
      <c r="QCC20" s="49"/>
      <c r="QCD20" s="49"/>
      <c r="QCE20" s="49"/>
      <c r="QCF20" s="49"/>
      <c r="QCG20" s="49"/>
      <c r="QCH20" s="49"/>
      <c r="QCI20" s="49"/>
      <c r="QCJ20" s="49"/>
      <c r="QCK20" s="47"/>
      <c r="QCL20" s="48"/>
      <c r="QCM20" s="49"/>
      <c r="QCN20" s="49"/>
      <c r="QCO20" s="49"/>
      <c r="QCP20" s="49"/>
      <c r="QCQ20" s="49"/>
      <c r="QCR20" s="49"/>
      <c r="QCS20" s="49"/>
      <c r="QCT20" s="49"/>
      <c r="QCU20" s="49"/>
      <c r="QCV20" s="49"/>
      <c r="QCW20" s="49"/>
      <c r="QCX20" s="49"/>
      <c r="QCY20" s="49"/>
      <c r="QCZ20" s="49"/>
      <c r="QDA20" s="49"/>
      <c r="QDB20" s="49"/>
      <c r="QDC20" s="49"/>
      <c r="QDD20" s="49"/>
      <c r="QDE20" s="49"/>
      <c r="QDF20" s="49"/>
      <c r="QDG20" s="49"/>
      <c r="QDH20" s="49"/>
      <c r="QDI20" s="49"/>
      <c r="QDJ20" s="49"/>
      <c r="QDK20" s="49"/>
      <c r="QDL20" s="49"/>
      <c r="QDM20" s="49"/>
      <c r="QDN20" s="49"/>
      <c r="QDO20" s="47"/>
      <c r="QDP20" s="48"/>
      <c r="QDQ20" s="49"/>
      <c r="QDR20" s="49"/>
      <c r="QDS20" s="49"/>
      <c r="QDT20" s="49"/>
      <c r="QDU20" s="49"/>
      <c r="QDV20" s="49"/>
      <c r="QDW20" s="49"/>
      <c r="QDX20" s="49"/>
      <c r="QDY20" s="49"/>
      <c r="QDZ20" s="49"/>
      <c r="QEA20" s="49"/>
      <c r="QEB20" s="49"/>
      <c r="QEC20" s="49"/>
      <c r="QED20" s="49"/>
      <c r="QEE20" s="49"/>
      <c r="QEF20" s="49"/>
      <c r="QEG20" s="49"/>
      <c r="QEH20" s="49"/>
      <c r="QEI20" s="49"/>
      <c r="QEJ20" s="49"/>
      <c r="QEK20" s="49"/>
      <c r="QEL20" s="49"/>
      <c r="QEM20" s="49"/>
      <c r="QEN20" s="49"/>
      <c r="QEO20" s="49"/>
      <c r="QEP20" s="49"/>
      <c r="QEQ20" s="49"/>
      <c r="QER20" s="49"/>
      <c r="QES20" s="47"/>
      <c r="QET20" s="48"/>
      <c r="QEU20" s="49"/>
      <c r="QEV20" s="49"/>
      <c r="QEW20" s="49"/>
      <c r="QEX20" s="49"/>
      <c r="QEY20" s="49"/>
      <c r="QEZ20" s="49"/>
      <c r="QFA20" s="49"/>
      <c r="QFB20" s="49"/>
      <c r="QFC20" s="49"/>
      <c r="QFD20" s="49"/>
      <c r="QFE20" s="49"/>
      <c r="QFF20" s="49"/>
      <c r="QFG20" s="49"/>
      <c r="QFH20" s="49"/>
      <c r="QFI20" s="49"/>
      <c r="QFJ20" s="49"/>
      <c r="QFK20" s="49"/>
      <c r="QFL20" s="49"/>
      <c r="QFM20" s="49"/>
      <c r="QFN20" s="49"/>
      <c r="QFO20" s="49"/>
      <c r="QFP20" s="49"/>
      <c r="QFQ20" s="49"/>
      <c r="QFR20" s="49"/>
      <c r="QFS20" s="49"/>
      <c r="QFT20" s="49"/>
      <c r="QFU20" s="49"/>
      <c r="QFV20" s="49"/>
      <c r="QFW20" s="47"/>
      <c r="QFX20" s="48"/>
      <c r="QFY20" s="49"/>
      <c r="QFZ20" s="49"/>
      <c r="QGA20" s="49"/>
      <c r="QGB20" s="49"/>
      <c r="QGC20" s="49"/>
      <c r="QGD20" s="49"/>
      <c r="QGE20" s="49"/>
      <c r="QGF20" s="49"/>
      <c r="QGG20" s="49"/>
      <c r="QGH20" s="49"/>
      <c r="QGI20" s="49"/>
      <c r="QGJ20" s="49"/>
      <c r="QGK20" s="49"/>
      <c r="QGL20" s="49"/>
      <c r="QGM20" s="49"/>
      <c r="QGN20" s="49"/>
      <c r="QGO20" s="49"/>
      <c r="QGP20" s="49"/>
      <c r="QGQ20" s="49"/>
      <c r="QGR20" s="49"/>
      <c r="QGS20" s="49"/>
      <c r="QGT20" s="49"/>
      <c r="QGU20" s="49"/>
      <c r="QGV20" s="49"/>
      <c r="QGW20" s="49"/>
      <c r="QGX20" s="49"/>
      <c r="QGY20" s="49"/>
      <c r="QGZ20" s="49"/>
      <c r="QHA20" s="47"/>
      <c r="QHB20" s="48"/>
      <c r="QHC20" s="49"/>
      <c r="QHD20" s="49"/>
      <c r="QHE20" s="49"/>
      <c r="QHF20" s="49"/>
      <c r="QHG20" s="49"/>
      <c r="QHH20" s="49"/>
      <c r="QHI20" s="49"/>
      <c r="QHJ20" s="49"/>
      <c r="QHK20" s="49"/>
      <c r="QHL20" s="49"/>
      <c r="QHM20" s="49"/>
      <c r="QHN20" s="49"/>
      <c r="QHO20" s="49"/>
      <c r="QHP20" s="49"/>
      <c r="QHQ20" s="49"/>
      <c r="QHR20" s="49"/>
      <c r="QHS20" s="49"/>
      <c r="QHT20" s="49"/>
      <c r="QHU20" s="49"/>
      <c r="QHV20" s="49"/>
      <c r="QHW20" s="49"/>
      <c r="QHX20" s="49"/>
      <c r="QHY20" s="49"/>
      <c r="QHZ20" s="49"/>
      <c r="QIA20" s="49"/>
      <c r="QIB20" s="49"/>
      <c r="QIC20" s="49"/>
      <c r="QID20" s="49"/>
      <c r="QIE20" s="47"/>
      <c r="QIF20" s="48"/>
      <c r="QIG20" s="49"/>
      <c r="QIH20" s="49"/>
      <c r="QII20" s="49"/>
      <c r="QIJ20" s="49"/>
      <c r="QIK20" s="49"/>
      <c r="QIL20" s="49"/>
      <c r="QIM20" s="49"/>
      <c r="QIN20" s="49"/>
      <c r="QIO20" s="49"/>
      <c r="QIP20" s="49"/>
      <c r="QIQ20" s="49"/>
      <c r="QIR20" s="49"/>
      <c r="QIS20" s="49"/>
      <c r="QIT20" s="49"/>
      <c r="QIU20" s="49"/>
      <c r="QIV20" s="49"/>
      <c r="QIW20" s="49"/>
      <c r="QIX20" s="49"/>
      <c r="QIY20" s="49"/>
      <c r="QIZ20" s="49"/>
      <c r="QJA20" s="49"/>
      <c r="QJB20" s="49"/>
      <c r="QJC20" s="49"/>
      <c r="QJD20" s="49"/>
      <c r="QJE20" s="49"/>
      <c r="QJF20" s="49"/>
      <c r="QJG20" s="49"/>
      <c r="QJH20" s="49"/>
      <c r="QJI20" s="47"/>
      <c r="QJJ20" s="48"/>
      <c r="QJK20" s="49"/>
      <c r="QJL20" s="49"/>
      <c r="QJM20" s="49"/>
      <c r="QJN20" s="49"/>
      <c r="QJO20" s="49"/>
      <c r="QJP20" s="49"/>
      <c r="QJQ20" s="49"/>
      <c r="QJR20" s="49"/>
      <c r="QJS20" s="49"/>
      <c r="QJT20" s="49"/>
      <c r="QJU20" s="49"/>
      <c r="QJV20" s="49"/>
      <c r="QJW20" s="49"/>
      <c r="QJX20" s="49"/>
      <c r="QJY20" s="49"/>
      <c r="QJZ20" s="49"/>
      <c r="QKA20" s="49"/>
      <c r="QKB20" s="49"/>
      <c r="QKC20" s="49"/>
      <c r="QKD20" s="49"/>
      <c r="QKE20" s="49"/>
      <c r="QKF20" s="49"/>
      <c r="QKG20" s="49"/>
      <c r="QKH20" s="49"/>
      <c r="QKI20" s="49"/>
      <c r="QKJ20" s="49"/>
      <c r="QKK20" s="49"/>
      <c r="QKL20" s="49"/>
      <c r="QKM20" s="47"/>
      <c r="QKN20" s="48"/>
      <c r="QKO20" s="49"/>
      <c r="QKP20" s="49"/>
      <c r="QKQ20" s="49"/>
      <c r="QKR20" s="49"/>
      <c r="QKS20" s="49"/>
      <c r="QKT20" s="49"/>
      <c r="QKU20" s="49"/>
      <c r="QKV20" s="49"/>
      <c r="QKW20" s="49"/>
      <c r="QKX20" s="49"/>
      <c r="QKY20" s="49"/>
      <c r="QKZ20" s="49"/>
      <c r="QLA20" s="49"/>
      <c r="QLB20" s="49"/>
      <c r="QLC20" s="49"/>
      <c r="QLD20" s="49"/>
      <c r="QLE20" s="49"/>
      <c r="QLF20" s="49"/>
      <c r="QLG20" s="49"/>
      <c r="QLH20" s="49"/>
      <c r="QLI20" s="49"/>
      <c r="QLJ20" s="49"/>
      <c r="QLK20" s="49"/>
      <c r="QLL20" s="49"/>
      <c r="QLM20" s="49"/>
      <c r="QLN20" s="49"/>
      <c r="QLO20" s="49"/>
      <c r="QLP20" s="49"/>
      <c r="QLQ20" s="47"/>
      <c r="QLR20" s="48"/>
      <c r="QLS20" s="49"/>
      <c r="QLT20" s="49"/>
      <c r="QLU20" s="49"/>
      <c r="QLV20" s="49"/>
      <c r="QLW20" s="49"/>
      <c r="QLX20" s="49"/>
      <c r="QLY20" s="49"/>
      <c r="QLZ20" s="49"/>
      <c r="QMA20" s="49"/>
      <c r="QMB20" s="49"/>
      <c r="QMC20" s="49"/>
      <c r="QMD20" s="49"/>
      <c r="QME20" s="49"/>
      <c r="QMF20" s="49"/>
      <c r="QMG20" s="49"/>
      <c r="QMH20" s="49"/>
      <c r="QMI20" s="49"/>
      <c r="QMJ20" s="49"/>
      <c r="QMK20" s="49"/>
      <c r="QML20" s="49"/>
      <c r="QMM20" s="49"/>
      <c r="QMN20" s="49"/>
      <c r="QMO20" s="49"/>
      <c r="QMP20" s="49"/>
      <c r="QMQ20" s="49"/>
      <c r="QMR20" s="49"/>
      <c r="QMS20" s="49"/>
      <c r="QMT20" s="49"/>
      <c r="QMU20" s="47"/>
      <c r="QMV20" s="48"/>
      <c r="QMW20" s="49"/>
      <c r="QMX20" s="49"/>
      <c r="QMY20" s="49"/>
      <c r="QMZ20" s="49"/>
      <c r="QNA20" s="49"/>
      <c r="QNB20" s="49"/>
      <c r="QNC20" s="49"/>
      <c r="QND20" s="49"/>
      <c r="QNE20" s="49"/>
      <c r="QNF20" s="49"/>
      <c r="QNG20" s="49"/>
      <c r="QNH20" s="49"/>
      <c r="QNI20" s="49"/>
      <c r="QNJ20" s="49"/>
      <c r="QNK20" s="49"/>
      <c r="QNL20" s="49"/>
      <c r="QNM20" s="49"/>
      <c r="QNN20" s="49"/>
      <c r="QNO20" s="49"/>
      <c r="QNP20" s="49"/>
      <c r="QNQ20" s="49"/>
      <c r="QNR20" s="49"/>
      <c r="QNS20" s="49"/>
      <c r="QNT20" s="49"/>
      <c r="QNU20" s="49"/>
      <c r="QNV20" s="49"/>
      <c r="QNW20" s="49"/>
      <c r="QNX20" s="49"/>
      <c r="QNY20" s="47"/>
      <c r="QNZ20" s="48"/>
      <c r="QOA20" s="49"/>
      <c r="QOB20" s="49"/>
      <c r="QOC20" s="49"/>
      <c r="QOD20" s="49"/>
      <c r="QOE20" s="49"/>
      <c r="QOF20" s="49"/>
      <c r="QOG20" s="49"/>
      <c r="QOH20" s="49"/>
      <c r="QOI20" s="49"/>
      <c r="QOJ20" s="49"/>
      <c r="QOK20" s="49"/>
      <c r="QOL20" s="49"/>
      <c r="QOM20" s="49"/>
      <c r="QON20" s="49"/>
      <c r="QOO20" s="49"/>
      <c r="QOP20" s="49"/>
      <c r="QOQ20" s="49"/>
      <c r="QOR20" s="49"/>
      <c r="QOS20" s="49"/>
      <c r="QOT20" s="49"/>
      <c r="QOU20" s="49"/>
      <c r="QOV20" s="49"/>
      <c r="QOW20" s="49"/>
      <c r="QOX20" s="49"/>
      <c r="QOY20" s="49"/>
      <c r="QOZ20" s="49"/>
      <c r="QPA20" s="49"/>
      <c r="QPB20" s="49"/>
      <c r="QPC20" s="47"/>
      <c r="QPD20" s="48"/>
      <c r="QPE20" s="49"/>
      <c r="QPF20" s="49"/>
      <c r="QPG20" s="49"/>
      <c r="QPH20" s="49"/>
      <c r="QPI20" s="49"/>
      <c r="QPJ20" s="49"/>
      <c r="QPK20" s="49"/>
      <c r="QPL20" s="49"/>
      <c r="QPM20" s="49"/>
      <c r="QPN20" s="49"/>
      <c r="QPO20" s="49"/>
      <c r="QPP20" s="49"/>
      <c r="QPQ20" s="49"/>
      <c r="QPR20" s="49"/>
      <c r="QPS20" s="49"/>
      <c r="QPT20" s="49"/>
      <c r="QPU20" s="49"/>
      <c r="QPV20" s="49"/>
      <c r="QPW20" s="49"/>
      <c r="QPX20" s="49"/>
      <c r="QPY20" s="49"/>
      <c r="QPZ20" s="49"/>
      <c r="QQA20" s="49"/>
      <c r="QQB20" s="49"/>
      <c r="QQC20" s="49"/>
      <c r="QQD20" s="49"/>
      <c r="QQE20" s="49"/>
      <c r="QQF20" s="49"/>
      <c r="QQG20" s="47"/>
      <c r="QQH20" s="48"/>
      <c r="QQI20" s="49"/>
      <c r="QQJ20" s="49"/>
      <c r="QQK20" s="49"/>
      <c r="QQL20" s="49"/>
      <c r="QQM20" s="49"/>
      <c r="QQN20" s="49"/>
      <c r="QQO20" s="49"/>
      <c r="QQP20" s="49"/>
      <c r="QQQ20" s="49"/>
      <c r="QQR20" s="49"/>
      <c r="QQS20" s="49"/>
      <c r="QQT20" s="49"/>
      <c r="QQU20" s="49"/>
      <c r="QQV20" s="49"/>
      <c r="QQW20" s="49"/>
      <c r="QQX20" s="49"/>
      <c r="QQY20" s="49"/>
      <c r="QQZ20" s="49"/>
      <c r="QRA20" s="49"/>
      <c r="QRB20" s="49"/>
      <c r="QRC20" s="49"/>
      <c r="QRD20" s="49"/>
      <c r="QRE20" s="49"/>
      <c r="QRF20" s="49"/>
      <c r="QRG20" s="49"/>
      <c r="QRH20" s="49"/>
      <c r="QRI20" s="49"/>
      <c r="QRJ20" s="49"/>
      <c r="QRK20" s="47"/>
      <c r="QRL20" s="48"/>
      <c r="QRM20" s="49"/>
      <c r="QRN20" s="49"/>
      <c r="QRO20" s="49"/>
      <c r="QRP20" s="49"/>
      <c r="QRQ20" s="49"/>
      <c r="QRR20" s="49"/>
      <c r="QRS20" s="49"/>
      <c r="QRT20" s="49"/>
      <c r="QRU20" s="49"/>
      <c r="QRV20" s="49"/>
      <c r="QRW20" s="49"/>
      <c r="QRX20" s="49"/>
      <c r="QRY20" s="49"/>
      <c r="QRZ20" s="49"/>
      <c r="QSA20" s="49"/>
      <c r="QSB20" s="49"/>
      <c r="QSC20" s="49"/>
      <c r="QSD20" s="49"/>
      <c r="QSE20" s="49"/>
      <c r="QSF20" s="49"/>
      <c r="QSG20" s="49"/>
      <c r="QSH20" s="49"/>
      <c r="QSI20" s="49"/>
      <c r="QSJ20" s="49"/>
      <c r="QSK20" s="49"/>
      <c r="QSL20" s="49"/>
      <c r="QSM20" s="49"/>
      <c r="QSN20" s="49"/>
      <c r="QSO20" s="47"/>
      <c r="QSP20" s="48"/>
      <c r="QSQ20" s="49"/>
      <c r="QSR20" s="49"/>
      <c r="QSS20" s="49"/>
      <c r="QST20" s="49"/>
      <c r="QSU20" s="49"/>
      <c r="QSV20" s="49"/>
      <c r="QSW20" s="49"/>
      <c r="QSX20" s="49"/>
      <c r="QSY20" s="49"/>
      <c r="QSZ20" s="49"/>
      <c r="QTA20" s="49"/>
      <c r="QTB20" s="49"/>
      <c r="QTC20" s="49"/>
      <c r="QTD20" s="49"/>
      <c r="QTE20" s="49"/>
      <c r="QTF20" s="49"/>
      <c r="QTG20" s="49"/>
      <c r="QTH20" s="49"/>
      <c r="QTI20" s="49"/>
      <c r="QTJ20" s="49"/>
      <c r="QTK20" s="49"/>
      <c r="QTL20" s="49"/>
      <c r="QTM20" s="49"/>
      <c r="QTN20" s="49"/>
      <c r="QTO20" s="49"/>
      <c r="QTP20" s="49"/>
      <c r="QTQ20" s="49"/>
      <c r="QTR20" s="49"/>
      <c r="QTS20" s="47"/>
      <c r="QTT20" s="48"/>
      <c r="QTU20" s="49"/>
      <c r="QTV20" s="49"/>
      <c r="QTW20" s="49"/>
      <c r="QTX20" s="49"/>
      <c r="QTY20" s="49"/>
      <c r="QTZ20" s="49"/>
      <c r="QUA20" s="49"/>
      <c r="QUB20" s="49"/>
      <c r="QUC20" s="49"/>
      <c r="QUD20" s="49"/>
      <c r="QUE20" s="49"/>
      <c r="QUF20" s="49"/>
      <c r="QUG20" s="49"/>
      <c r="QUH20" s="49"/>
      <c r="QUI20" s="49"/>
      <c r="QUJ20" s="49"/>
      <c r="QUK20" s="49"/>
      <c r="QUL20" s="49"/>
      <c r="QUM20" s="49"/>
      <c r="QUN20" s="49"/>
      <c r="QUO20" s="49"/>
      <c r="QUP20" s="49"/>
      <c r="QUQ20" s="49"/>
      <c r="QUR20" s="49"/>
      <c r="QUS20" s="49"/>
      <c r="QUT20" s="49"/>
      <c r="QUU20" s="49"/>
      <c r="QUV20" s="49"/>
      <c r="QUW20" s="47"/>
      <c r="QUX20" s="48"/>
      <c r="QUY20" s="49"/>
      <c r="QUZ20" s="49"/>
      <c r="QVA20" s="49"/>
      <c r="QVB20" s="49"/>
      <c r="QVC20" s="49"/>
      <c r="QVD20" s="49"/>
      <c r="QVE20" s="49"/>
      <c r="QVF20" s="49"/>
      <c r="QVG20" s="49"/>
      <c r="QVH20" s="49"/>
      <c r="QVI20" s="49"/>
      <c r="QVJ20" s="49"/>
      <c r="QVK20" s="49"/>
      <c r="QVL20" s="49"/>
      <c r="QVM20" s="49"/>
      <c r="QVN20" s="49"/>
      <c r="QVO20" s="49"/>
      <c r="QVP20" s="49"/>
      <c r="QVQ20" s="49"/>
      <c r="QVR20" s="49"/>
      <c r="QVS20" s="49"/>
      <c r="QVT20" s="49"/>
      <c r="QVU20" s="49"/>
      <c r="QVV20" s="49"/>
      <c r="QVW20" s="49"/>
      <c r="QVX20" s="49"/>
      <c r="QVY20" s="49"/>
      <c r="QVZ20" s="49"/>
      <c r="QWA20" s="47"/>
      <c r="QWB20" s="48"/>
      <c r="QWC20" s="49"/>
      <c r="QWD20" s="49"/>
      <c r="QWE20" s="49"/>
      <c r="QWF20" s="49"/>
      <c r="QWG20" s="49"/>
      <c r="QWH20" s="49"/>
      <c r="QWI20" s="49"/>
      <c r="QWJ20" s="49"/>
      <c r="QWK20" s="49"/>
      <c r="QWL20" s="49"/>
      <c r="QWM20" s="49"/>
      <c r="QWN20" s="49"/>
      <c r="QWO20" s="49"/>
      <c r="QWP20" s="49"/>
      <c r="QWQ20" s="49"/>
      <c r="QWR20" s="49"/>
      <c r="QWS20" s="49"/>
      <c r="QWT20" s="49"/>
      <c r="QWU20" s="49"/>
      <c r="QWV20" s="49"/>
      <c r="QWW20" s="49"/>
      <c r="QWX20" s="49"/>
      <c r="QWY20" s="49"/>
      <c r="QWZ20" s="49"/>
      <c r="QXA20" s="49"/>
      <c r="QXB20" s="49"/>
      <c r="QXC20" s="49"/>
      <c r="QXD20" s="49"/>
      <c r="QXE20" s="47"/>
      <c r="QXF20" s="48"/>
      <c r="QXG20" s="49"/>
      <c r="QXH20" s="49"/>
      <c r="QXI20" s="49"/>
      <c r="QXJ20" s="49"/>
      <c r="QXK20" s="49"/>
      <c r="QXL20" s="49"/>
      <c r="QXM20" s="49"/>
      <c r="QXN20" s="49"/>
      <c r="QXO20" s="49"/>
      <c r="QXP20" s="49"/>
      <c r="QXQ20" s="49"/>
      <c r="QXR20" s="49"/>
      <c r="QXS20" s="49"/>
      <c r="QXT20" s="49"/>
      <c r="QXU20" s="49"/>
      <c r="QXV20" s="49"/>
      <c r="QXW20" s="49"/>
      <c r="QXX20" s="49"/>
      <c r="QXY20" s="49"/>
      <c r="QXZ20" s="49"/>
      <c r="QYA20" s="49"/>
      <c r="QYB20" s="49"/>
      <c r="QYC20" s="49"/>
      <c r="QYD20" s="49"/>
      <c r="QYE20" s="49"/>
      <c r="QYF20" s="49"/>
      <c r="QYG20" s="49"/>
      <c r="QYH20" s="49"/>
      <c r="QYI20" s="47"/>
      <c r="QYJ20" s="48"/>
      <c r="QYK20" s="49"/>
      <c r="QYL20" s="49"/>
      <c r="QYM20" s="49"/>
      <c r="QYN20" s="49"/>
      <c r="QYO20" s="49"/>
      <c r="QYP20" s="49"/>
      <c r="QYQ20" s="49"/>
      <c r="QYR20" s="49"/>
      <c r="QYS20" s="49"/>
      <c r="QYT20" s="49"/>
      <c r="QYU20" s="49"/>
      <c r="QYV20" s="49"/>
      <c r="QYW20" s="49"/>
      <c r="QYX20" s="49"/>
      <c r="QYY20" s="49"/>
      <c r="QYZ20" s="49"/>
      <c r="QZA20" s="49"/>
      <c r="QZB20" s="49"/>
      <c r="QZC20" s="49"/>
      <c r="QZD20" s="49"/>
      <c r="QZE20" s="49"/>
      <c r="QZF20" s="49"/>
      <c r="QZG20" s="49"/>
      <c r="QZH20" s="49"/>
      <c r="QZI20" s="49"/>
      <c r="QZJ20" s="49"/>
      <c r="QZK20" s="49"/>
      <c r="QZL20" s="49"/>
      <c r="QZM20" s="47"/>
      <c r="QZN20" s="48"/>
      <c r="QZO20" s="49"/>
      <c r="QZP20" s="49"/>
      <c r="QZQ20" s="49"/>
      <c r="QZR20" s="49"/>
      <c r="QZS20" s="49"/>
      <c r="QZT20" s="49"/>
      <c r="QZU20" s="49"/>
      <c r="QZV20" s="49"/>
      <c r="QZW20" s="49"/>
      <c r="QZX20" s="49"/>
      <c r="QZY20" s="49"/>
      <c r="QZZ20" s="49"/>
      <c r="RAA20" s="49"/>
      <c r="RAB20" s="49"/>
      <c r="RAC20" s="49"/>
      <c r="RAD20" s="49"/>
      <c r="RAE20" s="49"/>
      <c r="RAF20" s="49"/>
      <c r="RAG20" s="49"/>
      <c r="RAH20" s="49"/>
      <c r="RAI20" s="49"/>
      <c r="RAJ20" s="49"/>
      <c r="RAK20" s="49"/>
      <c r="RAL20" s="49"/>
      <c r="RAM20" s="49"/>
      <c r="RAN20" s="49"/>
      <c r="RAO20" s="49"/>
      <c r="RAP20" s="49"/>
      <c r="RAQ20" s="47"/>
      <c r="RAR20" s="48"/>
      <c r="RAS20" s="49"/>
      <c r="RAT20" s="49"/>
      <c r="RAU20" s="49"/>
      <c r="RAV20" s="49"/>
      <c r="RAW20" s="49"/>
      <c r="RAX20" s="49"/>
      <c r="RAY20" s="49"/>
      <c r="RAZ20" s="49"/>
      <c r="RBA20" s="49"/>
      <c r="RBB20" s="49"/>
      <c r="RBC20" s="49"/>
      <c r="RBD20" s="49"/>
      <c r="RBE20" s="49"/>
      <c r="RBF20" s="49"/>
      <c r="RBG20" s="49"/>
      <c r="RBH20" s="49"/>
      <c r="RBI20" s="49"/>
      <c r="RBJ20" s="49"/>
      <c r="RBK20" s="49"/>
      <c r="RBL20" s="49"/>
      <c r="RBM20" s="49"/>
      <c r="RBN20" s="49"/>
      <c r="RBO20" s="49"/>
      <c r="RBP20" s="49"/>
      <c r="RBQ20" s="49"/>
      <c r="RBR20" s="49"/>
      <c r="RBS20" s="49"/>
      <c r="RBT20" s="49"/>
      <c r="RBU20" s="47"/>
      <c r="RBV20" s="48"/>
      <c r="RBW20" s="49"/>
      <c r="RBX20" s="49"/>
      <c r="RBY20" s="49"/>
      <c r="RBZ20" s="49"/>
      <c r="RCA20" s="49"/>
      <c r="RCB20" s="49"/>
      <c r="RCC20" s="49"/>
      <c r="RCD20" s="49"/>
      <c r="RCE20" s="49"/>
      <c r="RCF20" s="49"/>
      <c r="RCG20" s="49"/>
      <c r="RCH20" s="49"/>
      <c r="RCI20" s="49"/>
      <c r="RCJ20" s="49"/>
      <c r="RCK20" s="49"/>
      <c r="RCL20" s="49"/>
      <c r="RCM20" s="49"/>
      <c r="RCN20" s="49"/>
      <c r="RCO20" s="49"/>
      <c r="RCP20" s="49"/>
      <c r="RCQ20" s="49"/>
      <c r="RCR20" s="49"/>
      <c r="RCS20" s="49"/>
      <c r="RCT20" s="49"/>
      <c r="RCU20" s="49"/>
      <c r="RCV20" s="49"/>
      <c r="RCW20" s="49"/>
      <c r="RCX20" s="49"/>
      <c r="RCY20" s="47"/>
      <c r="RCZ20" s="48"/>
      <c r="RDA20" s="49"/>
      <c r="RDB20" s="49"/>
      <c r="RDC20" s="49"/>
      <c r="RDD20" s="49"/>
      <c r="RDE20" s="49"/>
      <c r="RDF20" s="49"/>
      <c r="RDG20" s="49"/>
      <c r="RDH20" s="49"/>
      <c r="RDI20" s="49"/>
      <c r="RDJ20" s="49"/>
      <c r="RDK20" s="49"/>
      <c r="RDL20" s="49"/>
      <c r="RDM20" s="49"/>
      <c r="RDN20" s="49"/>
      <c r="RDO20" s="49"/>
      <c r="RDP20" s="49"/>
      <c r="RDQ20" s="49"/>
      <c r="RDR20" s="49"/>
      <c r="RDS20" s="49"/>
      <c r="RDT20" s="49"/>
      <c r="RDU20" s="49"/>
      <c r="RDV20" s="49"/>
      <c r="RDW20" s="49"/>
      <c r="RDX20" s="49"/>
      <c r="RDY20" s="49"/>
      <c r="RDZ20" s="49"/>
      <c r="REA20" s="49"/>
      <c r="REB20" s="49"/>
      <c r="REC20" s="47"/>
      <c r="RED20" s="48"/>
      <c r="REE20" s="49"/>
      <c r="REF20" s="49"/>
      <c r="REG20" s="49"/>
      <c r="REH20" s="49"/>
      <c r="REI20" s="49"/>
      <c r="REJ20" s="49"/>
      <c r="REK20" s="49"/>
      <c r="REL20" s="49"/>
      <c r="REM20" s="49"/>
      <c r="REN20" s="49"/>
      <c r="REO20" s="49"/>
      <c r="REP20" s="49"/>
      <c r="REQ20" s="49"/>
      <c r="RER20" s="49"/>
      <c r="RES20" s="49"/>
      <c r="RET20" s="49"/>
      <c r="REU20" s="49"/>
      <c r="REV20" s="49"/>
      <c r="REW20" s="49"/>
      <c r="REX20" s="49"/>
      <c r="REY20" s="49"/>
      <c r="REZ20" s="49"/>
      <c r="RFA20" s="49"/>
      <c r="RFB20" s="49"/>
      <c r="RFC20" s="49"/>
      <c r="RFD20" s="49"/>
      <c r="RFE20" s="49"/>
      <c r="RFF20" s="49"/>
      <c r="RFG20" s="47"/>
      <c r="RFH20" s="48"/>
      <c r="RFI20" s="49"/>
      <c r="RFJ20" s="49"/>
      <c r="RFK20" s="49"/>
      <c r="RFL20" s="49"/>
      <c r="RFM20" s="49"/>
      <c r="RFN20" s="49"/>
      <c r="RFO20" s="49"/>
      <c r="RFP20" s="49"/>
      <c r="RFQ20" s="49"/>
      <c r="RFR20" s="49"/>
      <c r="RFS20" s="49"/>
      <c r="RFT20" s="49"/>
      <c r="RFU20" s="49"/>
      <c r="RFV20" s="49"/>
      <c r="RFW20" s="49"/>
      <c r="RFX20" s="49"/>
      <c r="RFY20" s="49"/>
      <c r="RFZ20" s="49"/>
      <c r="RGA20" s="49"/>
      <c r="RGB20" s="49"/>
      <c r="RGC20" s="49"/>
      <c r="RGD20" s="49"/>
      <c r="RGE20" s="49"/>
      <c r="RGF20" s="49"/>
      <c r="RGG20" s="49"/>
      <c r="RGH20" s="49"/>
      <c r="RGI20" s="49"/>
      <c r="RGJ20" s="49"/>
      <c r="RGK20" s="47"/>
      <c r="RGL20" s="48"/>
      <c r="RGM20" s="49"/>
      <c r="RGN20" s="49"/>
      <c r="RGO20" s="49"/>
      <c r="RGP20" s="49"/>
      <c r="RGQ20" s="49"/>
      <c r="RGR20" s="49"/>
      <c r="RGS20" s="49"/>
      <c r="RGT20" s="49"/>
      <c r="RGU20" s="49"/>
      <c r="RGV20" s="49"/>
      <c r="RGW20" s="49"/>
      <c r="RGX20" s="49"/>
      <c r="RGY20" s="49"/>
      <c r="RGZ20" s="49"/>
      <c r="RHA20" s="49"/>
      <c r="RHB20" s="49"/>
      <c r="RHC20" s="49"/>
      <c r="RHD20" s="49"/>
      <c r="RHE20" s="49"/>
      <c r="RHF20" s="49"/>
      <c r="RHG20" s="49"/>
      <c r="RHH20" s="49"/>
      <c r="RHI20" s="49"/>
      <c r="RHJ20" s="49"/>
      <c r="RHK20" s="49"/>
      <c r="RHL20" s="49"/>
      <c r="RHM20" s="49"/>
      <c r="RHN20" s="49"/>
      <c r="RHO20" s="47"/>
      <c r="RHP20" s="48"/>
      <c r="RHQ20" s="49"/>
      <c r="RHR20" s="49"/>
      <c r="RHS20" s="49"/>
      <c r="RHT20" s="49"/>
      <c r="RHU20" s="49"/>
      <c r="RHV20" s="49"/>
      <c r="RHW20" s="49"/>
      <c r="RHX20" s="49"/>
      <c r="RHY20" s="49"/>
      <c r="RHZ20" s="49"/>
      <c r="RIA20" s="49"/>
      <c r="RIB20" s="49"/>
      <c r="RIC20" s="49"/>
      <c r="RID20" s="49"/>
      <c r="RIE20" s="49"/>
      <c r="RIF20" s="49"/>
      <c r="RIG20" s="49"/>
      <c r="RIH20" s="49"/>
      <c r="RII20" s="49"/>
      <c r="RIJ20" s="49"/>
      <c r="RIK20" s="49"/>
      <c r="RIL20" s="49"/>
      <c r="RIM20" s="49"/>
      <c r="RIN20" s="49"/>
      <c r="RIO20" s="49"/>
      <c r="RIP20" s="49"/>
      <c r="RIQ20" s="49"/>
      <c r="RIR20" s="49"/>
      <c r="RIS20" s="47"/>
      <c r="RIT20" s="48"/>
      <c r="RIU20" s="49"/>
      <c r="RIV20" s="49"/>
      <c r="RIW20" s="49"/>
      <c r="RIX20" s="49"/>
      <c r="RIY20" s="49"/>
      <c r="RIZ20" s="49"/>
      <c r="RJA20" s="49"/>
      <c r="RJB20" s="49"/>
      <c r="RJC20" s="49"/>
      <c r="RJD20" s="49"/>
      <c r="RJE20" s="49"/>
      <c r="RJF20" s="49"/>
      <c r="RJG20" s="49"/>
      <c r="RJH20" s="49"/>
      <c r="RJI20" s="49"/>
      <c r="RJJ20" s="49"/>
      <c r="RJK20" s="49"/>
      <c r="RJL20" s="49"/>
      <c r="RJM20" s="49"/>
      <c r="RJN20" s="49"/>
      <c r="RJO20" s="49"/>
      <c r="RJP20" s="49"/>
      <c r="RJQ20" s="49"/>
      <c r="RJR20" s="49"/>
      <c r="RJS20" s="49"/>
      <c r="RJT20" s="49"/>
      <c r="RJU20" s="49"/>
      <c r="RJV20" s="49"/>
      <c r="RJW20" s="47"/>
      <c r="RJX20" s="48"/>
      <c r="RJY20" s="49"/>
      <c r="RJZ20" s="49"/>
      <c r="RKA20" s="49"/>
      <c r="RKB20" s="49"/>
      <c r="RKC20" s="49"/>
      <c r="RKD20" s="49"/>
      <c r="RKE20" s="49"/>
      <c r="RKF20" s="49"/>
      <c r="RKG20" s="49"/>
      <c r="RKH20" s="49"/>
      <c r="RKI20" s="49"/>
      <c r="RKJ20" s="49"/>
      <c r="RKK20" s="49"/>
      <c r="RKL20" s="49"/>
      <c r="RKM20" s="49"/>
      <c r="RKN20" s="49"/>
      <c r="RKO20" s="49"/>
      <c r="RKP20" s="49"/>
      <c r="RKQ20" s="49"/>
      <c r="RKR20" s="49"/>
      <c r="RKS20" s="49"/>
      <c r="RKT20" s="49"/>
      <c r="RKU20" s="49"/>
      <c r="RKV20" s="49"/>
      <c r="RKW20" s="49"/>
      <c r="RKX20" s="49"/>
      <c r="RKY20" s="49"/>
      <c r="RKZ20" s="49"/>
      <c r="RLA20" s="47"/>
      <c r="RLB20" s="48"/>
      <c r="RLC20" s="49"/>
      <c r="RLD20" s="49"/>
      <c r="RLE20" s="49"/>
      <c r="RLF20" s="49"/>
      <c r="RLG20" s="49"/>
      <c r="RLH20" s="49"/>
      <c r="RLI20" s="49"/>
      <c r="RLJ20" s="49"/>
      <c r="RLK20" s="49"/>
      <c r="RLL20" s="49"/>
      <c r="RLM20" s="49"/>
      <c r="RLN20" s="49"/>
      <c r="RLO20" s="49"/>
      <c r="RLP20" s="49"/>
      <c r="RLQ20" s="49"/>
      <c r="RLR20" s="49"/>
      <c r="RLS20" s="49"/>
      <c r="RLT20" s="49"/>
      <c r="RLU20" s="49"/>
      <c r="RLV20" s="49"/>
      <c r="RLW20" s="49"/>
      <c r="RLX20" s="49"/>
      <c r="RLY20" s="49"/>
      <c r="RLZ20" s="49"/>
      <c r="RMA20" s="49"/>
      <c r="RMB20" s="49"/>
      <c r="RMC20" s="49"/>
      <c r="RMD20" s="49"/>
      <c r="RME20" s="47"/>
      <c r="RMF20" s="48"/>
      <c r="RMG20" s="49"/>
      <c r="RMH20" s="49"/>
      <c r="RMI20" s="49"/>
      <c r="RMJ20" s="49"/>
      <c r="RMK20" s="49"/>
      <c r="RML20" s="49"/>
      <c r="RMM20" s="49"/>
      <c r="RMN20" s="49"/>
      <c r="RMO20" s="49"/>
      <c r="RMP20" s="49"/>
      <c r="RMQ20" s="49"/>
      <c r="RMR20" s="49"/>
      <c r="RMS20" s="49"/>
      <c r="RMT20" s="49"/>
      <c r="RMU20" s="49"/>
      <c r="RMV20" s="49"/>
      <c r="RMW20" s="49"/>
      <c r="RMX20" s="49"/>
      <c r="RMY20" s="49"/>
      <c r="RMZ20" s="49"/>
      <c r="RNA20" s="49"/>
      <c r="RNB20" s="49"/>
      <c r="RNC20" s="49"/>
      <c r="RND20" s="49"/>
      <c r="RNE20" s="49"/>
      <c r="RNF20" s="49"/>
      <c r="RNG20" s="49"/>
      <c r="RNH20" s="49"/>
      <c r="RNI20" s="47"/>
      <c r="RNJ20" s="48"/>
      <c r="RNK20" s="49"/>
      <c r="RNL20" s="49"/>
      <c r="RNM20" s="49"/>
      <c r="RNN20" s="49"/>
      <c r="RNO20" s="49"/>
      <c r="RNP20" s="49"/>
      <c r="RNQ20" s="49"/>
      <c r="RNR20" s="49"/>
      <c r="RNS20" s="49"/>
      <c r="RNT20" s="49"/>
      <c r="RNU20" s="49"/>
      <c r="RNV20" s="49"/>
      <c r="RNW20" s="49"/>
      <c r="RNX20" s="49"/>
      <c r="RNY20" s="49"/>
      <c r="RNZ20" s="49"/>
      <c r="ROA20" s="49"/>
      <c r="ROB20" s="49"/>
      <c r="ROC20" s="49"/>
      <c r="ROD20" s="49"/>
      <c r="ROE20" s="49"/>
      <c r="ROF20" s="49"/>
      <c r="ROG20" s="49"/>
      <c r="ROH20" s="49"/>
      <c r="ROI20" s="49"/>
      <c r="ROJ20" s="49"/>
      <c r="ROK20" s="49"/>
      <c r="ROL20" s="49"/>
      <c r="ROM20" s="47"/>
      <c r="RON20" s="48"/>
      <c r="ROO20" s="49"/>
      <c r="ROP20" s="49"/>
      <c r="ROQ20" s="49"/>
      <c r="ROR20" s="49"/>
      <c r="ROS20" s="49"/>
      <c r="ROT20" s="49"/>
      <c r="ROU20" s="49"/>
      <c r="ROV20" s="49"/>
      <c r="ROW20" s="49"/>
      <c r="ROX20" s="49"/>
      <c r="ROY20" s="49"/>
      <c r="ROZ20" s="49"/>
      <c r="RPA20" s="49"/>
      <c r="RPB20" s="49"/>
      <c r="RPC20" s="49"/>
      <c r="RPD20" s="49"/>
      <c r="RPE20" s="49"/>
      <c r="RPF20" s="49"/>
      <c r="RPG20" s="49"/>
      <c r="RPH20" s="49"/>
      <c r="RPI20" s="49"/>
      <c r="RPJ20" s="49"/>
      <c r="RPK20" s="49"/>
      <c r="RPL20" s="49"/>
      <c r="RPM20" s="49"/>
      <c r="RPN20" s="49"/>
      <c r="RPO20" s="49"/>
      <c r="RPP20" s="49"/>
      <c r="RPQ20" s="47"/>
      <c r="RPR20" s="48"/>
      <c r="RPS20" s="49"/>
      <c r="RPT20" s="49"/>
      <c r="RPU20" s="49"/>
      <c r="RPV20" s="49"/>
      <c r="RPW20" s="49"/>
      <c r="RPX20" s="49"/>
      <c r="RPY20" s="49"/>
      <c r="RPZ20" s="49"/>
      <c r="RQA20" s="49"/>
      <c r="RQB20" s="49"/>
      <c r="RQC20" s="49"/>
      <c r="RQD20" s="49"/>
      <c r="RQE20" s="49"/>
      <c r="RQF20" s="49"/>
      <c r="RQG20" s="49"/>
      <c r="RQH20" s="49"/>
      <c r="RQI20" s="49"/>
      <c r="RQJ20" s="49"/>
      <c r="RQK20" s="49"/>
      <c r="RQL20" s="49"/>
      <c r="RQM20" s="49"/>
      <c r="RQN20" s="49"/>
      <c r="RQO20" s="49"/>
      <c r="RQP20" s="49"/>
      <c r="RQQ20" s="49"/>
      <c r="RQR20" s="49"/>
      <c r="RQS20" s="49"/>
      <c r="RQT20" s="49"/>
      <c r="RQU20" s="47"/>
      <c r="RQV20" s="48"/>
      <c r="RQW20" s="49"/>
      <c r="RQX20" s="49"/>
      <c r="RQY20" s="49"/>
      <c r="RQZ20" s="49"/>
      <c r="RRA20" s="49"/>
      <c r="RRB20" s="49"/>
      <c r="RRC20" s="49"/>
      <c r="RRD20" s="49"/>
      <c r="RRE20" s="49"/>
      <c r="RRF20" s="49"/>
      <c r="RRG20" s="49"/>
      <c r="RRH20" s="49"/>
      <c r="RRI20" s="49"/>
      <c r="RRJ20" s="49"/>
      <c r="RRK20" s="49"/>
      <c r="RRL20" s="49"/>
      <c r="RRM20" s="49"/>
      <c r="RRN20" s="49"/>
      <c r="RRO20" s="49"/>
      <c r="RRP20" s="49"/>
      <c r="RRQ20" s="49"/>
      <c r="RRR20" s="49"/>
      <c r="RRS20" s="49"/>
      <c r="RRT20" s="49"/>
      <c r="RRU20" s="49"/>
      <c r="RRV20" s="49"/>
      <c r="RRW20" s="49"/>
      <c r="RRX20" s="49"/>
      <c r="RRY20" s="47"/>
      <c r="RRZ20" s="48"/>
      <c r="RSA20" s="49"/>
      <c r="RSB20" s="49"/>
      <c r="RSC20" s="49"/>
      <c r="RSD20" s="49"/>
      <c r="RSE20" s="49"/>
      <c r="RSF20" s="49"/>
      <c r="RSG20" s="49"/>
      <c r="RSH20" s="49"/>
      <c r="RSI20" s="49"/>
      <c r="RSJ20" s="49"/>
      <c r="RSK20" s="49"/>
      <c r="RSL20" s="49"/>
      <c r="RSM20" s="49"/>
      <c r="RSN20" s="49"/>
      <c r="RSO20" s="49"/>
      <c r="RSP20" s="49"/>
      <c r="RSQ20" s="49"/>
      <c r="RSR20" s="49"/>
      <c r="RSS20" s="49"/>
      <c r="RST20" s="49"/>
      <c r="RSU20" s="49"/>
      <c r="RSV20" s="49"/>
      <c r="RSW20" s="49"/>
      <c r="RSX20" s="49"/>
      <c r="RSY20" s="49"/>
      <c r="RSZ20" s="49"/>
      <c r="RTA20" s="49"/>
      <c r="RTB20" s="49"/>
      <c r="RTC20" s="47"/>
      <c r="RTD20" s="48"/>
      <c r="RTE20" s="49"/>
      <c r="RTF20" s="49"/>
      <c r="RTG20" s="49"/>
      <c r="RTH20" s="49"/>
      <c r="RTI20" s="49"/>
      <c r="RTJ20" s="49"/>
      <c r="RTK20" s="49"/>
      <c r="RTL20" s="49"/>
      <c r="RTM20" s="49"/>
      <c r="RTN20" s="49"/>
      <c r="RTO20" s="49"/>
      <c r="RTP20" s="49"/>
      <c r="RTQ20" s="49"/>
      <c r="RTR20" s="49"/>
      <c r="RTS20" s="49"/>
      <c r="RTT20" s="49"/>
      <c r="RTU20" s="49"/>
      <c r="RTV20" s="49"/>
      <c r="RTW20" s="49"/>
      <c r="RTX20" s="49"/>
      <c r="RTY20" s="49"/>
      <c r="RTZ20" s="49"/>
      <c r="RUA20" s="49"/>
      <c r="RUB20" s="49"/>
      <c r="RUC20" s="49"/>
      <c r="RUD20" s="49"/>
      <c r="RUE20" s="49"/>
      <c r="RUF20" s="49"/>
      <c r="RUG20" s="47"/>
      <c r="RUH20" s="48"/>
      <c r="RUI20" s="49"/>
      <c r="RUJ20" s="49"/>
      <c r="RUK20" s="49"/>
      <c r="RUL20" s="49"/>
      <c r="RUM20" s="49"/>
      <c r="RUN20" s="49"/>
      <c r="RUO20" s="49"/>
      <c r="RUP20" s="49"/>
      <c r="RUQ20" s="49"/>
      <c r="RUR20" s="49"/>
      <c r="RUS20" s="49"/>
      <c r="RUT20" s="49"/>
      <c r="RUU20" s="49"/>
      <c r="RUV20" s="49"/>
      <c r="RUW20" s="49"/>
      <c r="RUX20" s="49"/>
      <c r="RUY20" s="49"/>
      <c r="RUZ20" s="49"/>
      <c r="RVA20" s="49"/>
      <c r="RVB20" s="49"/>
      <c r="RVC20" s="49"/>
      <c r="RVD20" s="49"/>
      <c r="RVE20" s="49"/>
      <c r="RVF20" s="49"/>
      <c r="RVG20" s="49"/>
      <c r="RVH20" s="49"/>
      <c r="RVI20" s="49"/>
      <c r="RVJ20" s="49"/>
      <c r="RVK20" s="47"/>
      <c r="RVL20" s="48"/>
      <c r="RVM20" s="49"/>
      <c r="RVN20" s="49"/>
      <c r="RVO20" s="49"/>
      <c r="RVP20" s="49"/>
      <c r="RVQ20" s="49"/>
      <c r="RVR20" s="49"/>
      <c r="RVS20" s="49"/>
      <c r="RVT20" s="49"/>
      <c r="RVU20" s="49"/>
      <c r="RVV20" s="49"/>
      <c r="RVW20" s="49"/>
      <c r="RVX20" s="49"/>
      <c r="RVY20" s="49"/>
      <c r="RVZ20" s="49"/>
      <c r="RWA20" s="49"/>
      <c r="RWB20" s="49"/>
      <c r="RWC20" s="49"/>
      <c r="RWD20" s="49"/>
      <c r="RWE20" s="49"/>
      <c r="RWF20" s="49"/>
      <c r="RWG20" s="49"/>
      <c r="RWH20" s="49"/>
      <c r="RWI20" s="49"/>
      <c r="RWJ20" s="49"/>
      <c r="RWK20" s="49"/>
      <c r="RWL20" s="49"/>
      <c r="RWM20" s="49"/>
      <c r="RWN20" s="49"/>
      <c r="RWO20" s="47"/>
      <c r="RWP20" s="48"/>
      <c r="RWQ20" s="49"/>
      <c r="RWR20" s="49"/>
      <c r="RWS20" s="49"/>
      <c r="RWT20" s="49"/>
      <c r="RWU20" s="49"/>
      <c r="RWV20" s="49"/>
      <c r="RWW20" s="49"/>
      <c r="RWX20" s="49"/>
      <c r="RWY20" s="49"/>
      <c r="RWZ20" s="49"/>
      <c r="RXA20" s="49"/>
      <c r="RXB20" s="49"/>
      <c r="RXC20" s="49"/>
      <c r="RXD20" s="49"/>
      <c r="RXE20" s="49"/>
      <c r="RXF20" s="49"/>
      <c r="RXG20" s="49"/>
      <c r="RXH20" s="49"/>
      <c r="RXI20" s="49"/>
      <c r="RXJ20" s="49"/>
      <c r="RXK20" s="49"/>
      <c r="RXL20" s="49"/>
      <c r="RXM20" s="49"/>
      <c r="RXN20" s="49"/>
      <c r="RXO20" s="49"/>
      <c r="RXP20" s="49"/>
      <c r="RXQ20" s="49"/>
      <c r="RXR20" s="49"/>
      <c r="RXS20" s="47"/>
      <c r="RXT20" s="48"/>
      <c r="RXU20" s="49"/>
      <c r="RXV20" s="49"/>
      <c r="RXW20" s="49"/>
      <c r="RXX20" s="49"/>
      <c r="RXY20" s="49"/>
      <c r="RXZ20" s="49"/>
      <c r="RYA20" s="49"/>
      <c r="RYB20" s="49"/>
      <c r="RYC20" s="49"/>
      <c r="RYD20" s="49"/>
      <c r="RYE20" s="49"/>
      <c r="RYF20" s="49"/>
      <c r="RYG20" s="49"/>
      <c r="RYH20" s="49"/>
      <c r="RYI20" s="49"/>
      <c r="RYJ20" s="49"/>
      <c r="RYK20" s="49"/>
      <c r="RYL20" s="49"/>
      <c r="RYM20" s="49"/>
      <c r="RYN20" s="49"/>
      <c r="RYO20" s="49"/>
      <c r="RYP20" s="49"/>
      <c r="RYQ20" s="49"/>
      <c r="RYR20" s="49"/>
      <c r="RYS20" s="49"/>
      <c r="RYT20" s="49"/>
      <c r="RYU20" s="49"/>
      <c r="RYV20" s="49"/>
      <c r="RYW20" s="47"/>
      <c r="RYX20" s="48"/>
      <c r="RYY20" s="49"/>
      <c r="RYZ20" s="49"/>
      <c r="RZA20" s="49"/>
      <c r="RZB20" s="49"/>
      <c r="RZC20" s="49"/>
      <c r="RZD20" s="49"/>
      <c r="RZE20" s="49"/>
      <c r="RZF20" s="49"/>
      <c r="RZG20" s="49"/>
      <c r="RZH20" s="49"/>
      <c r="RZI20" s="49"/>
      <c r="RZJ20" s="49"/>
      <c r="RZK20" s="49"/>
      <c r="RZL20" s="49"/>
      <c r="RZM20" s="49"/>
      <c r="RZN20" s="49"/>
      <c r="RZO20" s="49"/>
      <c r="RZP20" s="49"/>
      <c r="RZQ20" s="49"/>
      <c r="RZR20" s="49"/>
      <c r="RZS20" s="49"/>
      <c r="RZT20" s="49"/>
      <c r="RZU20" s="49"/>
      <c r="RZV20" s="49"/>
      <c r="RZW20" s="49"/>
      <c r="RZX20" s="49"/>
      <c r="RZY20" s="49"/>
      <c r="RZZ20" s="49"/>
      <c r="SAA20" s="47"/>
      <c r="SAB20" s="48"/>
      <c r="SAC20" s="49"/>
      <c r="SAD20" s="49"/>
      <c r="SAE20" s="49"/>
      <c r="SAF20" s="49"/>
      <c r="SAG20" s="49"/>
      <c r="SAH20" s="49"/>
      <c r="SAI20" s="49"/>
      <c r="SAJ20" s="49"/>
      <c r="SAK20" s="49"/>
      <c r="SAL20" s="49"/>
      <c r="SAM20" s="49"/>
      <c r="SAN20" s="49"/>
      <c r="SAO20" s="49"/>
      <c r="SAP20" s="49"/>
      <c r="SAQ20" s="49"/>
      <c r="SAR20" s="49"/>
      <c r="SAS20" s="49"/>
      <c r="SAT20" s="49"/>
      <c r="SAU20" s="49"/>
      <c r="SAV20" s="49"/>
      <c r="SAW20" s="49"/>
      <c r="SAX20" s="49"/>
      <c r="SAY20" s="49"/>
      <c r="SAZ20" s="49"/>
      <c r="SBA20" s="49"/>
      <c r="SBB20" s="49"/>
      <c r="SBC20" s="49"/>
      <c r="SBD20" s="49"/>
      <c r="SBE20" s="47"/>
      <c r="SBF20" s="48"/>
      <c r="SBG20" s="49"/>
      <c r="SBH20" s="49"/>
      <c r="SBI20" s="49"/>
      <c r="SBJ20" s="49"/>
      <c r="SBK20" s="49"/>
      <c r="SBL20" s="49"/>
      <c r="SBM20" s="49"/>
      <c r="SBN20" s="49"/>
      <c r="SBO20" s="49"/>
      <c r="SBP20" s="49"/>
      <c r="SBQ20" s="49"/>
      <c r="SBR20" s="49"/>
      <c r="SBS20" s="49"/>
      <c r="SBT20" s="49"/>
      <c r="SBU20" s="49"/>
      <c r="SBV20" s="49"/>
      <c r="SBW20" s="49"/>
      <c r="SBX20" s="49"/>
      <c r="SBY20" s="49"/>
      <c r="SBZ20" s="49"/>
      <c r="SCA20" s="49"/>
      <c r="SCB20" s="49"/>
      <c r="SCC20" s="49"/>
      <c r="SCD20" s="49"/>
      <c r="SCE20" s="49"/>
      <c r="SCF20" s="49"/>
      <c r="SCG20" s="49"/>
      <c r="SCH20" s="49"/>
      <c r="SCI20" s="47"/>
      <c r="SCJ20" s="48"/>
      <c r="SCK20" s="49"/>
      <c r="SCL20" s="49"/>
      <c r="SCM20" s="49"/>
      <c r="SCN20" s="49"/>
      <c r="SCO20" s="49"/>
      <c r="SCP20" s="49"/>
      <c r="SCQ20" s="49"/>
      <c r="SCR20" s="49"/>
      <c r="SCS20" s="49"/>
      <c r="SCT20" s="49"/>
      <c r="SCU20" s="49"/>
      <c r="SCV20" s="49"/>
      <c r="SCW20" s="49"/>
      <c r="SCX20" s="49"/>
      <c r="SCY20" s="49"/>
      <c r="SCZ20" s="49"/>
      <c r="SDA20" s="49"/>
      <c r="SDB20" s="49"/>
      <c r="SDC20" s="49"/>
      <c r="SDD20" s="49"/>
      <c r="SDE20" s="49"/>
      <c r="SDF20" s="49"/>
      <c r="SDG20" s="49"/>
      <c r="SDH20" s="49"/>
      <c r="SDI20" s="49"/>
      <c r="SDJ20" s="49"/>
      <c r="SDK20" s="49"/>
      <c r="SDL20" s="49"/>
      <c r="SDM20" s="47"/>
      <c r="SDN20" s="48"/>
      <c r="SDO20" s="49"/>
      <c r="SDP20" s="49"/>
      <c r="SDQ20" s="49"/>
      <c r="SDR20" s="49"/>
      <c r="SDS20" s="49"/>
      <c r="SDT20" s="49"/>
      <c r="SDU20" s="49"/>
      <c r="SDV20" s="49"/>
      <c r="SDW20" s="49"/>
      <c r="SDX20" s="49"/>
      <c r="SDY20" s="49"/>
      <c r="SDZ20" s="49"/>
      <c r="SEA20" s="49"/>
      <c r="SEB20" s="49"/>
      <c r="SEC20" s="49"/>
      <c r="SED20" s="49"/>
      <c r="SEE20" s="49"/>
      <c r="SEF20" s="49"/>
      <c r="SEG20" s="49"/>
      <c r="SEH20" s="49"/>
      <c r="SEI20" s="49"/>
      <c r="SEJ20" s="49"/>
      <c r="SEK20" s="49"/>
      <c r="SEL20" s="49"/>
      <c r="SEM20" s="49"/>
      <c r="SEN20" s="49"/>
      <c r="SEO20" s="49"/>
      <c r="SEP20" s="49"/>
      <c r="SEQ20" s="47"/>
      <c r="SER20" s="48"/>
      <c r="SES20" s="49"/>
      <c r="SET20" s="49"/>
      <c r="SEU20" s="49"/>
      <c r="SEV20" s="49"/>
      <c r="SEW20" s="49"/>
      <c r="SEX20" s="49"/>
      <c r="SEY20" s="49"/>
      <c r="SEZ20" s="49"/>
      <c r="SFA20" s="49"/>
      <c r="SFB20" s="49"/>
      <c r="SFC20" s="49"/>
      <c r="SFD20" s="49"/>
      <c r="SFE20" s="49"/>
      <c r="SFF20" s="49"/>
      <c r="SFG20" s="49"/>
      <c r="SFH20" s="49"/>
      <c r="SFI20" s="49"/>
      <c r="SFJ20" s="49"/>
      <c r="SFK20" s="49"/>
      <c r="SFL20" s="49"/>
      <c r="SFM20" s="49"/>
      <c r="SFN20" s="49"/>
      <c r="SFO20" s="49"/>
      <c r="SFP20" s="49"/>
      <c r="SFQ20" s="49"/>
      <c r="SFR20" s="49"/>
      <c r="SFS20" s="49"/>
      <c r="SFT20" s="49"/>
      <c r="SFU20" s="47"/>
      <c r="SFV20" s="48"/>
      <c r="SFW20" s="49"/>
      <c r="SFX20" s="49"/>
      <c r="SFY20" s="49"/>
      <c r="SFZ20" s="49"/>
      <c r="SGA20" s="49"/>
      <c r="SGB20" s="49"/>
      <c r="SGC20" s="49"/>
      <c r="SGD20" s="49"/>
      <c r="SGE20" s="49"/>
      <c r="SGF20" s="49"/>
      <c r="SGG20" s="49"/>
      <c r="SGH20" s="49"/>
      <c r="SGI20" s="49"/>
      <c r="SGJ20" s="49"/>
      <c r="SGK20" s="49"/>
      <c r="SGL20" s="49"/>
      <c r="SGM20" s="49"/>
      <c r="SGN20" s="49"/>
      <c r="SGO20" s="49"/>
      <c r="SGP20" s="49"/>
      <c r="SGQ20" s="49"/>
      <c r="SGR20" s="49"/>
      <c r="SGS20" s="49"/>
      <c r="SGT20" s="49"/>
      <c r="SGU20" s="49"/>
      <c r="SGV20" s="49"/>
      <c r="SGW20" s="49"/>
      <c r="SGX20" s="49"/>
      <c r="SGY20" s="47"/>
      <c r="SGZ20" s="48"/>
      <c r="SHA20" s="49"/>
      <c r="SHB20" s="49"/>
      <c r="SHC20" s="49"/>
      <c r="SHD20" s="49"/>
      <c r="SHE20" s="49"/>
      <c r="SHF20" s="49"/>
      <c r="SHG20" s="49"/>
      <c r="SHH20" s="49"/>
      <c r="SHI20" s="49"/>
      <c r="SHJ20" s="49"/>
      <c r="SHK20" s="49"/>
      <c r="SHL20" s="49"/>
      <c r="SHM20" s="49"/>
      <c r="SHN20" s="49"/>
      <c r="SHO20" s="49"/>
      <c r="SHP20" s="49"/>
      <c r="SHQ20" s="49"/>
      <c r="SHR20" s="49"/>
      <c r="SHS20" s="49"/>
      <c r="SHT20" s="49"/>
      <c r="SHU20" s="49"/>
      <c r="SHV20" s="49"/>
      <c r="SHW20" s="49"/>
      <c r="SHX20" s="49"/>
      <c r="SHY20" s="49"/>
      <c r="SHZ20" s="49"/>
      <c r="SIA20" s="49"/>
      <c r="SIB20" s="49"/>
      <c r="SIC20" s="47"/>
      <c r="SID20" s="48"/>
      <c r="SIE20" s="49"/>
      <c r="SIF20" s="49"/>
      <c r="SIG20" s="49"/>
      <c r="SIH20" s="49"/>
      <c r="SII20" s="49"/>
      <c r="SIJ20" s="49"/>
      <c r="SIK20" s="49"/>
      <c r="SIL20" s="49"/>
      <c r="SIM20" s="49"/>
      <c r="SIN20" s="49"/>
      <c r="SIO20" s="49"/>
      <c r="SIP20" s="49"/>
      <c r="SIQ20" s="49"/>
      <c r="SIR20" s="49"/>
      <c r="SIS20" s="49"/>
      <c r="SIT20" s="49"/>
      <c r="SIU20" s="49"/>
      <c r="SIV20" s="49"/>
      <c r="SIW20" s="49"/>
      <c r="SIX20" s="49"/>
      <c r="SIY20" s="49"/>
      <c r="SIZ20" s="49"/>
      <c r="SJA20" s="49"/>
      <c r="SJB20" s="49"/>
      <c r="SJC20" s="49"/>
      <c r="SJD20" s="49"/>
      <c r="SJE20" s="49"/>
      <c r="SJF20" s="49"/>
      <c r="SJG20" s="47"/>
      <c r="SJH20" s="48"/>
      <c r="SJI20" s="49"/>
      <c r="SJJ20" s="49"/>
      <c r="SJK20" s="49"/>
      <c r="SJL20" s="49"/>
      <c r="SJM20" s="49"/>
      <c r="SJN20" s="49"/>
      <c r="SJO20" s="49"/>
      <c r="SJP20" s="49"/>
      <c r="SJQ20" s="49"/>
      <c r="SJR20" s="49"/>
      <c r="SJS20" s="49"/>
      <c r="SJT20" s="49"/>
      <c r="SJU20" s="49"/>
      <c r="SJV20" s="49"/>
      <c r="SJW20" s="49"/>
      <c r="SJX20" s="49"/>
      <c r="SJY20" s="49"/>
      <c r="SJZ20" s="49"/>
      <c r="SKA20" s="49"/>
      <c r="SKB20" s="49"/>
      <c r="SKC20" s="49"/>
      <c r="SKD20" s="49"/>
      <c r="SKE20" s="49"/>
      <c r="SKF20" s="49"/>
      <c r="SKG20" s="49"/>
      <c r="SKH20" s="49"/>
      <c r="SKI20" s="49"/>
      <c r="SKJ20" s="49"/>
      <c r="SKK20" s="47"/>
      <c r="SKL20" s="48"/>
      <c r="SKM20" s="49"/>
      <c r="SKN20" s="49"/>
      <c r="SKO20" s="49"/>
      <c r="SKP20" s="49"/>
      <c r="SKQ20" s="49"/>
      <c r="SKR20" s="49"/>
      <c r="SKS20" s="49"/>
      <c r="SKT20" s="49"/>
      <c r="SKU20" s="49"/>
      <c r="SKV20" s="49"/>
      <c r="SKW20" s="49"/>
      <c r="SKX20" s="49"/>
      <c r="SKY20" s="49"/>
      <c r="SKZ20" s="49"/>
      <c r="SLA20" s="49"/>
      <c r="SLB20" s="49"/>
      <c r="SLC20" s="49"/>
      <c r="SLD20" s="49"/>
      <c r="SLE20" s="49"/>
      <c r="SLF20" s="49"/>
      <c r="SLG20" s="49"/>
      <c r="SLH20" s="49"/>
      <c r="SLI20" s="49"/>
      <c r="SLJ20" s="49"/>
      <c r="SLK20" s="49"/>
      <c r="SLL20" s="49"/>
      <c r="SLM20" s="49"/>
      <c r="SLN20" s="49"/>
      <c r="SLO20" s="47"/>
      <c r="SLP20" s="48"/>
      <c r="SLQ20" s="49"/>
      <c r="SLR20" s="49"/>
      <c r="SLS20" s="49"/>
      <c r="SLT20" s="49"/>
      <c r="SLU20" s="49"/>
      <c r="SLV20" s="49"/>
      <c r="SLW20" s="49"/>
      <c r="SLX20" s="49"/>
      <c r="SLY20" s="49"/>
      <c r="SLZ20" s="49"/>
      <c r="SMA20" s="49"/>
      <c r="SMB20" s="49"/>
      <c r="SMC20" s="49"/>
      <c r="SMD20" s="49"/>
      <c r="SME20" s="49"/>
      <c r="SMF20" s="49"/>
      <c r="SMG20" s="49"/>
      <c r="SMH20" s="49"/>
      <c r="SMI20" s="49"/>
      <c r="SMJ20" s="49"/>
      <c r="SMK20" s="49"/>
      <c r="SML20" s="49"/>
      <c r="SMM20" s="49"/>
      <c r="SMN20" s="49"/>
      <c r="SMO20" s="49"/>
      <c r="SMP20" s="49"/>
      <c r="SMQ20" s="49"/>
      <c r="SMR20" s="49"/>
      <c r="SMS20" s="47"/>
      <c r="SMT20" s="48"/>
      <c r="SMU20" s="49"/>
      <c r="SMV20" s="49"/>
      <c r="SMW20" s="49"/>
      <c r="SMX20" s="49"/>
      <c r="SMY20" s="49"/>
      <c r="SMZ20" s="49"/>
      <c r="SNA20" s="49"/>
      <c r="SNB20" s="49"/>
      <c r="SNC20" s="49"/>
      <c r="SND20" s="49"/>
      <c r="SNE20" s="49"/>
      <c r="SNF20" s="49"/>
      <c r="SNG20" s="49"/>
      <c r="SNH20" s="49"/>
      <c r="SNI20" s="49"/>
      <c r="SNJ20" s="49"/>
      <c r="SNK20" s="49"/>
      <c r="SNL20" s="49"/>
      <c r="SNM20" s="49"/>
      <c r="SNN20" s="49"/>
      <c r="SNO20" s="49"/>
      <c r="SNP20" s="49"/>
      <c r="SNQ20" s="49"/>
      <c r="SNR20" s="49"/>
      <c r="SNS20" s="49"/>
      <c r="SNT20" s="49"/>
      <c r="SNU20" s="49"/>
      <c r="SNV20" s="49"/>
      <c r="SNW20" s="47"/>
      <c r="SNX20" s="48"/>
      <c r="SNY20" s="49"/>
      <c r="SNZ20" s="49"/>
      <c r="SOA20" s="49"/>
      <c r="SOB20" s="49"/>
      <c r="SOC20" s="49"/>
      <c r="SOD20" s="49"/>
      <c r="SOE20" s="49"/>
      <c r="SOF20" s="49"/>
      <c r="SOG20" s="49"/>
      <c r="SOH20" s="49"/>
      <c r="SOI20" s="49"/>
      <c r="SOJ20" s="49"/>
      <c r="SOK20" s="49"/>
      <c r="SOL20" s="49"/>
      <c r="SOM20" s="49"/>
      <c r="SON20" s="49"/>
      <c r="SOO20" s="49"/>
      <c r="SOP20" s="49"/>
      <c r="SOQ20" s="49"/>
      <c r="SOR20" s="49"/>
      <c r="SOS20" s="49"/>
      <c r="SOT20" s="49"/>
      <c r="SOU20" s="49"/>
      <c r="SOV20" s="49"/>
      <c r="SOW20" s="49"/>
      <c r="SOX20" s="49"/>
      <c r="SOY20" s="49"/>
      <c r="SOZ20" s="49"/>
      <c r="SPA20" s="47"/>
      <c r="SPB20" s="48"/>
      <c r="SPC20" s="49"/>
      <c r="SPD20" s="49"/>
      <c r="SPE20" s="49"/>
      <c r="SPF20" s="49"/>
      <c r="SPG20" s="49"/>
      <c r="SPH20" s="49"/>
      <c r="SPI20" s="49"/>
      <c r="SPJ20" s="49"/>
      <c r="SPK20" s="49"/>
      <c r="SPL20" s="49"/>
      <c r="SPM20" s="49"/>
      <c r="SPN20" s="49"/>
      <c r="SPO20" s="49"/>
      <c r="SPP20" s="49"/>
      <c r="SPQ20" s="49"/>
      <c r="SPR20" s="49"/>
      <c r="SPS20" s="49"/>
      <c r="SPT20" s="49"/>
      <c r="SPU20" s="49"/>
      <c r="SPV20" s="49"/>
      <c r="SPW20" s="49"/>
      <c r="SPX20" s="49"/>
      <c r="SPY20" s="49"/>
      <c r="SPZ20" s="49"/>
      <c r="SQA20" s="49"/>
      <c r="SQB20" s="49"/>
      <c r="SQC20" s="49"/>
      <c r="SQD20" s="49"/>
      <c r="SQE20" s="47"/>
      <c r="SQF20" s="48"/>
      <c r="SQG20" s="49"/>
      <c r="SQH20" s="49"/>
      <c r="SQI20" s="49"/>
      <c r="SQJ20" s="49"/>
      <c r="SQK20" s="49"/>
      <c r="SQL20" s="49"/>
      <c r="SQM20" s="49"/>
      <c r="SQN20" s="49"/>
      <c r="SQO20" s="49"/>
      <c r="SQP20" s="49"/>
      <c r="SQQ20" s="49"/>
      <c r="SQR20" s="49"/>
      <c r="SQS20" s="49"/>
      <c r="SQT20" s="49"/>
      <c r="SQU20" s="49"/>
      <c r="SQV20" s="49"/>
      <c r="SQW20" s="49"/>
      <c r="SQX20" s="49"/>
      <c r="SQY20" s="49"/>
      <c r="SQZ20" s="49"/>
      <c r="SRA20" s="49"/>
      <c r="SRB20" s="49"/>
      <c r="SRC20" s="49"/>
      <c r="SRD20" s="49"/>
      <c r="SRE20" s="49"/>
      <c r="SRF20" s="49"/>
      <c r="SRG20" s="49"/>
      <c r="SRH20" s="49"/>
      <c r="SRI20" s="47"/>
      <c r="SRJ20" s="48"/>
      <c r="SRK20" s="49"/>
      <c r="SRL20" s="49"/>
      <c r="SRM20" s="49"/>
      <c r="SRN20" s="49"/>
      <c r="SRO20" s="49"/>
      <c r="SRP20" s="49"/>
      <c r="SRQ20" s="49"/>
      <c r="SRR20" s="49"/>
      <c r="SRS20" s="49"/>
      <c r="SRT20" s="49"/>
      <c r="SRU20" s="49"/>
      <c r="SRV20" s="49"/>
      <c r="SRW20" s="49"/>
      <c r="SRX20" s="49"/>
      <c r="SRY20" s="49"/>
      <c r="SRZ20" s="49"/>
      <c r="SSA20" s="49"/>
      <c r="SSB20" s="49"/>
      <c r="SSC20" s="49"/>
      <c r="SSD20" s="49"/>
      <c r="SSE20" s="49"/>
      <c r="SSF20" s="49"/>
      <c r="SSG20" s="49"/>
      <c r="SSH20" s="49"/>
      <c r="SSI20" s="49"/>
      <c r="SSJ20" s="49"/>
      <c r="SSK20" s="49"/>
      <c r="SSL20" s="49"/>
      <c r="SSM20" s="47"/>
      <c r="SSN20" s="48"/>
      <c r="SSO20" s="49"/>
      <c r="SSP20" s="49"/>
      <c r="SSQ20" s="49"/>
      <c r="SSR20" s="49"/>
      <c r="SSS20" s="49"/>
      <c r="SST20" s="49"/>
      <c r="SSU20" s="49"/>
      <c r="SSV20" s="49"/>
      <c r="SSW20" s="49"/>
      <c r="SSX20" s="49"/>
      <c r="SSY20" s="49"/>
      <c r="SSZ20" s="49"/>
      <c r="STA20" s="49"/>
      <c r="STB20" s="49"/>
      <c r="STC20" s="49"/>
      <c r="STD20" s="49"/>
      <c r="STE20" s="49"/>
      <c r="STF20" s="49"/>
      <c r="STG20" s="49"/>
      <c r="STH20" s="49"/>
      <c r="STI20" s="49"/>
      <c r="STJ20" s="49"/>
      <c r="STK20" s="49"/>
      <c r="STL20" s="49"/>
      <c r="STM20" s="49"/>
      <c r="STN20" s="49"/>
      <c r="STO20" s="49"/>
      <c r="STP20" s="49"/>
      <c r="STQ20" s="47"/>
      <c r="STR20" s="48"/>
      <c r="STS20" s="49"/>
      <c r="STT20" s="49"/>
      <c r="STU20" s="49"/>
      <c r="STV20" s="49"/>
      <c r="STW20" s="49"/>
      <c r="STX20" s="49"/>
      <c r="STY20" s="49"/>
      <c r="STZ20" s="49"/>
      <c r="SUA20" s="49"/>
      <c r="SUB20" s="49"/>
      <c r="SUC20" s="49"/>
      <c r="SUD20" s="49"/>
      <c r="SUE20" s="49"/>
      <c r="SUF20" s="49"/>
      <c r="SUG20" s="49"/>
      <c r="SUH20" s="49"/>
      <c r="SUI20" s="49"/>
      <c r="SUJ20" s="49"/>
      <c r="SUK20" s="49"/>
      <c r="SUL20" s="49"/>
      <c r="SUM20" s="49"/>
      <c r="SUN20" s="49"/>
      <c r="SUO20" s="49"/>
      <c r="SUP20" s="49"/>
      <c r="SUQ20" s="49"/>
      <c r="SUR20" s="49"/>
      <c r="SUS20" s="49"/>
      <c r="SUT20" s="49"/>
      <c r="SUU20" s="47"/>
      <c r="SUV20" s="48"/>
      <c r="SUW20" s="49"/>
      <c r="SUX20" s="49"/>
      <c r="SUY20" s="49"/>
      <c r="SUZ20" s="49"/>
      <c r="SVA20" s="49"/>
      <c r="SVB20" s="49"/>
      <c r="SVC20" s="49"/>
      <c r="SVD20" s="49"/>
      <c r="SVE20" s="49"/>
      <c r="SVF20" s="49"/>
      <c r="SVG20" s="49"/>
      <c r="SVH20" s="49"/>
      <c r="SVI20" s="49"/>
      <c r="SVJ20" s="49"/>
      <c r="SVK20" s="49"/>
      <c r="SVL20" s="49"/>
      <c r="SVM20" s="49"/>
      <c r="SVN20" s="49"/>
      <c r="SVO20" s="49"/>
      <c r="SVP20" s="49"/>
      <c r="SVQ20" s="49"/>
      <c r="SVR20" s="49"/>
      <c r="SVS20" s="49"/>
      <c r="SVT20" s="49"/>
      <c r="SVU20" s="49"/>
      <c r="SVV20" s="49"/>
      <c r="SVW20" s="49"/>
      <c r="SVX20" s="49"/>
      <c r="SVY20" s="47"/>
      <c r="SVZ20" s="48"/>
      <c r="SWA20" s="49"/>
      <c r="SWB20" s="49"/>
      <c r="SWC20" s="49"/>
      <c r="SWD20" s="49"/>
      <c r="SWE20" s="49"/>
      <c r="SWF20" s="49"/>
      <c r="SWG20" s="49"/>
      <c r="SWH20" s="49"/>
      <c r="SWI20" s="49"/>
      <c r="SWJ20" s="49"/>
      <c r="SWK20" s="49"/>
      <c r="SWL20" s="49"/>
      <c r="SWM20" s="49"/>
      <c r="SWN20" s="49"/>
      <c r="SWO20" s="49"/>
      <c r="SWP20" s="49"/>
      <c r="SWQ20" s="49"/>
      <c r="SWR20" s="49"/>
      <c r="SWS20" s="49"/>
      <c r="SWT20" s="49"/>
      <c r="SWU20" s="49"/>
      <c r="SWV20" s="49"/>
      <c r="SWW20" s="49"/>
      <c r="SWX20" s="49"/>
      <c r="SWY20" s="49"/>
      <c r="SWZ20" s="49"/>
      <c r="SXA20" s="49"/>
      <c r="SXB20" s="49"/>
      <c r="SXC20" s="47"/>
      <c r="SXD20" s="48"/>
      <c r="SXE20" s="49"/>
      <c r="SXF20" s="49"/>
      <c r="SXG20" s="49"/>
      <c r="SXH20" s="49"/>
      <c r="SXI20" s="49"/>
      <c r="SXJ20" s="49"/>
      <c r="SXK20" s="49"/>
      <c r="SXL20" s="49"/>
      <c r="SXM20" s="49"/>
      <c r="SXN20" s="49"/>
      <c r="SXO20" s="49"/>
      <c r="SXP20" s="49"/>
      <c r="SXQ20" s="49"/>
      <c r="SXR20" s="49"/>
      <c r="SXS20" s="49"/>
      <c r="SXT20" s="49"/>
      <c r="SXU20" s="49"/>
      <c r="SXV20" s="49"/>
      <c r="SXW20" s="49"/>
      <c r="SXX20" s="49"/>
      <c r="SXY20" s="49"/>
      <c r="SXZ20" s="49"/>
      <c r="SYA20" s="49"/>
      <c r="SYB20" s="49"/>
      <c r="SYC20" s="49"/>
      <c r="SYD20" s="49"/>
      <c r="SYE20" s="49"/>
      <c r="SYF20" s="49"/>
      <c r="SYG20" s="47"/>
      <c r="SYH20" s="48"/>
      <c r="SYI20" s="49"/>
      <c r="SYJ20" s="49"/>
      <c r="SYK20" s="49"/>
      <c r="SYL20" s="49"/>
      <c r="SYM20" s="49"/>
      <c r="SYN20" s="49"/>
      <c r="SYO20" s="49"/>
      <c r="SYP20" s="49"/>
      <c r="SYQ20" s="49"/>
      <c r="SYR20" s="49"/>
      <c r="SYS20" s="49"/>
      <c r="SYT20" s="49"/>
      <c r="SYU20" s="49"/>
      <c r="SYV20" s="49"/>
      <c r="SYW20" s="49"/>
      <c r="SYX20" s="49"/>
      <c r="SYY20" s="49"/>
      <c r="SYZ20" s="49"/>
      <c r="SZA20" s="49"/>
      <c r="SZB20" s="49"/>
      <c r="SZC20" s="49"/>
      <c r="SZD20" s="49"/>
      <c r="SZE20" s="49"/>
      <c r="SZF20" s="49"/>
      <c r="SZG20" s="49"/>
      <c r="SZH20" s="49"/>
      <c r="SZI20" s="49"/>
      <c r="SZJ20" s="49"/>
      <c r="SZK20" s="47"/>
      <c r="SZL20" s="48"/>
      <c r="SZM20" s="49"/>
      <c r="SZN20" s="49"/>
      <c r="SZO20" s="49"/>
      <c r="SZP20" s="49"/>
      <c r="SZQ20" s="49"/>
      <c r="SZR20" s="49"/>
      <c r="SZS20" s="49"/>
      <c r="SZT20" s="49"/>
      <c r="SZU20" s="49"/>
      <c r="SZV20" s="49"/>
      <c r="SZW20" s="49"/>
      <c r="SZX20" s="49"/>
      <c r="SZY20" s="49"/>
      <c r="SZZ20" s="49"/>
      <c r="TAA20" s="49"/>
      <c r="TAB20" s="49"/>
      <c r="TAC20" s="49"/>
      <c r="TAD20" s="49"/>
      <c r="TAE20" s="49"/>
      <c r="TAF20" s="49"/>
      <c r="TAG20" s="49"/>
      <c r="TAH20" s="49"/>
      <c r="TAI20" s="49"/>
      <c r="TAJ20" s="49"/>
      <c r="TAK20" s="49"/>
      <c r="TAL20" s="49"/>
      <c r="TAM20" s="49"/>
      <c r="TAN20" s="49"/>
      <c r="TAO20" s="47"/>
      <c r="TAP20" s="48"/>
      <c r="TAQ20" s="49"/>
      <c r="TAR20" s="49"/>
      <c r="TAS20" s="49"/>
      <c r="TAT20" s="49"/>
      <c r="TAU20" s="49"/>
      <c r="TAV20" s="49"/>
      <c r="TAW20" s="49"/>
      <c r="TAX20" s="49"/>
      <c r="TAY20" s="49"/>
      <c r="TAZ20" s="49"/>
      <c r="TBA20" s="49"/>
      <c r="TBB20" s="49"/>
      <c r="TBC20" s="49"/>
      <c r="TBD20" s="49"/>
      <c r="TBE20" s="49"/>
      <c r="TBF20" s="49"/>
      <c r="TBG20" s="49"/>
      <c r="TBH20" s="49"/>
      <c r="TBI20" s="49"/>
      <c r="TBJ20" s="49"/>
      <c r="TBK20" s="49"/>
      <c r="TBL20" s="49"/>
      <c r="TBM20" s="49"/>
      <c r="TBN20" s="49"/>
      <c r="TBO20" s="49"/>
      <c r="TBP20" s="49"/>
      <c r="TBQ20" s="49"/>
      <c r="TBR20" s="49"/>
      <c r="TBS20" s="47"/>
      <c r="TBT20" s="48"/>
      <c r="TBU20" s="49"/>
      <c r="TBV20" s="49"/>
      <c r="TBW20" s="49"/>
      <c r="TBX20" s="49"/>
      <c r="TBY20" s="49"/>
      <c r="TBZ20" s="49"/>
      <c r="TCA20" s="49"/>
      <c r="TCB20" s="49"/>
      <c r="TCC20" s="49"/>
      <c r="TCD20" s="49"/>
      <c r="TCE20" s="49"/>
      <c r="TCF20" s="49"/>
      <c r="TCG20" s="49"/>
      <c r="TCH20" s="49"/>
      <c r="TCI20" s="49"/>
      <c r="TCJ20" s="49"/>
      <c r="TCK20" s="49"/>
      <c r="TCL20" s="49"/>
      <c r="TCM20" s="49"/>
      <c r="TCN20" s="49"/>
      <c r="TCO20" s="49"/>
      <c r="TCP20" s="49"/>
      <c r="TCQ20" s="49"/>
      <c r="TCR20" s="49"/>
      <c r="TCS20" s="49"/>
      <c r="TCT20" s="49"/>
      <c r="TCU20" s="49"/>
      <c r="TCV20" s="49"/>
      <c r="TCW20" s="47"/>
      <c r="TCX20" s="48"/>
      <c r="TCY20" s="49"/>
      <c r="TCZ20" s="49"/>
      <c r="TDA20" s="49"/>
      <c r="TDB20" s="49"/>
      <c r="TDC20" s="49"/>
      <c r="TDD20" s="49"/>
      <c r="TDE20" s="49"/>
      <c r="TDF20" s="49"/>
      <c r="TDG20" s="49"/>
      <c r="TDH20" s="49"/>
      <c r="TDI20" s="49"/>
      <c r="TDJ20" s="49"/>
      <c r="TDK20" s="49"/>
      <c r="TDL20" s="49"/>
      <c r="TDM20" s="49"/>
      <c r="TDN20" s="49"/>
      <c r="TDO20" s="49"/>
      <c r="TDP20" s="49"/>
      <c r="TDQ20" s="49"/>
      <c r="TDR20" s="49"/>
      <c r="TDS20" s="49"/>
      <c r="TDT20" s="49"/>
      <c r="TDU20" s="49"/>
      <c r="TDV20" s="49"/>
      <c r="TDW20" s="49"/>
      <c r="TDX20" s="49"/>
      <c r="TDY20" s="49"/>
      <c r="TDZ20" s="49"/>
      <c r="TEA20" s="47"/>
      <c r="TEB20" s="48"/>
      <c r="TEC20" s="49"/>
      <c r="TED20" s="49"/>
      <c r="TEE20" s="49"/>
      <c r="TEF20" s="49"/>
      <c r="TEG20" s="49"/>
      <c r="TEH20" s="49"/>
      <c r="TEI20" s="49"/>
      <c r="TEJ20" s="49"/>
      <c r="TEK20" s="49"/>
      <c r="TEL20" s="49"/>
      <c r="TEM20" s="49"/>
      <c r="TEN20" s="49"/>
      <c r="TEO20" s="49"/>
      <c r="TEP20" s="49"/>
      <c r="TEQ20" s="49"/>
      <c r="TER20" s="49"/>
      <c r="TES20" s="49"/>
      <c r="TET20" s="49"/>
      <c r="TEU20" s="49"/>
      <c r="TEV20" s="49"/>
      <c r="TEW20" s="49"/>
      <c r="TEX20" s="49"/>
      <c r="TEY20" s="49"/>
      <c r="TEZ20" s="49"/>
      <c r="TFA20" s="49"/>
      <c r="TFB20" s="49"/>
      <c r="TFC20" s="49"/>
      <c r="TFD20" s="49"/>
      <c r="TFE20" s="47"/>
      <c r="TFF20" s="48"/>
      <c r="TFG20" s="49"/>
      <c r="TFH20" s="49"/>
      <c r="TFI20" s="49"/>
      <c r="TFJ20" s="49"/>
      <c r="TFK20" s="49"/>
      <c r="TFL20" s="49"/>
      <c r="TFM20" s="49"/>
      <c r="TFN20" s="49"/>
      <c r="TFO20" s="49"/>
      <c r="TFP20" s="49"/>
      <c r="TFQ20" s="49"/>
      <c r="TFR20" s="49"/>
      <c r="TFS20" s="49"/>
      <c r="TFT20" s="49"/>
      <c r="TFU20" s="49"/>
      <c r="TFV20" s="49"/>
      <c r="TFW20" s="49"/>
      <c r="TFX20" s="49"/>
      <c r="TFY20" s="49"/>
      <c r="TFZ20" s="49"/>
      <c r="TGA20" s="49"/>
      <c r="TGB20" s="49"/>
      <c r="TGC20" s="49"/>
      <c r="TGD20" s="49"/>
      <c r="TGE20" s="49"/>
      <c r="TGF20" s="49"/>
      <c r="TGG20" s="49"/>
      <c r="TGH20" s="49"/>
      <c r="TGI20" s="47"/>
      <c r="TGJ20" s="48"/>
      <c r="TGK20" s="49"/>
      <c r="TGL20" s="49"/>
      <c r="TGM20" s="49"/>
      <c r="TGN20" s="49"/>
      <c r="TGO20" s="49"/>
      <c r="TGP20" s="49"/>
      <c r="TGQ20" s="49"/>
      <c r="TGR20" s="49"/>
      <c r="TGS20" s="49"/>
      <c r="TGT20" s="49"/>
      <c r="TGU20" s="49"/>
      <c r="TGV20" s="49"/>
      <c r="TGW20" s="49"/>
      <c r="TGX20" s="49"/>
      <c r="TGY20" s="49"/>
      <c r="TGZ20" s="49"/>
      <c r="THA20" s="49"/>
      <c r="THB20" s="49"/>
      <c r="THC20" s="49"/>
      <c r="THD20" s="49"/>
      <c r="THE20" s="49"/>
      <c r="THF20" s="49"/>
      <c r="THG20" s="49"/>
      <c r="THH20" s="49"/>
      <c r="THI20" s="49"/>
      <c r="THJ20" s="49"/>
      <c r="THK20" s="49"/>
      <c r="THL20" s="49"/>
      <c r="THM20" s="47"/>
      <c r="THN20" s="48"/>
      <c r="THO20" s="49"/>
      <c r="THP20" s="49"/>
      <c r="THQ20" s="49"/>
      <c r="THR20" s="49"/>
      <c r="THS20" s="49"/>
      <c r="THT20" s="49"/>
      <c r="THU20" s="49"/>
      <c r="THV20" s="49"/>
      <c r="THW20" s="49"/>
      <c r="THX20" s="49"/>
      <c r="THY20" s="49"/>
      <c r="THZ20" s="49"/>
      <c r="TIA20" s="49"/>
      <c r="TIB20" s="49"/>
      <c r="TIC20" s="49"/>
      <c r="TID20" s="49"/>
      <c r="TIE20" s="49"/>
      <c r="TIF20" s="49"/>
      <c r="TIG20" s="49"/>
      <c r="TIH20" s="49"/>
      <c r="TII20" s="49"/>
      <c r="TIJ20" s="49"/>
      <c r="TIK20" s="49"/>
      <c r="TIL20" s="49"/>
      <c r="TIM20" s="49"/>
      <c r="TIN20" s="49"/>
      <c r="TIO20" s="49"/>
      <c r="TIP20" s="49"/>
      <c r="TIQ20" s="47"/>
      <c r="TIR20" s="48"/>
      <c r="TIS20" s="49"/>
      <c r="TIT20" s="49"/>
      <c r="TIU20" s="49"/>
      <c r="TIV20" s="49"/>
      <c r="TIW20" s="49"/>
      <c r="TIX20" s="49"/>
      <c r="TIY20" s="49"/>
      <c r="TIZ20" s="49"/>
      <c r="TJA20" s="49"/>
      <c r="TJB20" s="49"/>
      <c r="TJC20" s="49"/>
      <c r="TJD20" s="49"/>
      <c r="TJE20" s="49"/>
      <c r="TJF20" s="49"/>
      <c r="TJG20" s="49"/>
      <c r="TJH20" s="49"/>
      <c r="TJI20" s="49"/>
      <c r="TJJ20" s="49"/>
      <c r="TJK20" s="49"/>
      <c r="TJL20" s="49"/>
      <c r="TJM20" s="49"/>
      <c r="TJN20" s="49"/>
      <c r="TJO20" s="49"/>
      <c r="TJP20" s="49"/>
      <c r="TJQ20" s="49"/>
      <c r="TJR20" s="49"/>
      <c r="TJS20" s="49"/>
      <c r="TJT20" s="49"/>
      <c r="TJU20" s="47"/>
      <c r="TJV20" s="48"/>
      <c r="TJW20" s="49"/>
      <c r="TJX20" s="49"/>
      <c r="TJY20" s="49"/>
      <c r="TJZ20" s="49"/>
      <c r="TKA20" s="49"/>
      <c r="TKB20" s="49"/>
      <c r="TKC20" s="49"/>
      <c r="TKD20" s="49"/>
      <c r="TKE20" s="49"/>
      <c r="TKF20" s="49"/>
      <c r="TKG20" s="49"/>
      <c r="TKH20" s="49"/>
      <c r="TKI20" s="49"/>
      <c r="TKJ20" s="49"/>
      <c r="TKK20" s="49"/>
      <c r="TKL20" s="49"/>
      <c r="TKM20" s="49"/>
      <c r="TKN20" s="49"/>
      <c r="TKO20" s="49"/>
      <c r="TKP20" s="49"/>
      <c r="TKQ20" s="49"/>
      <c r="TKR20" s="49"/>
      <c r="TKS20" s="49"/>
      <c r="TKT20" s="49"/>
      <c r="TKU20" s="49"/>
      <c r="TKV20" s="49"/>
      <c r="TKW20" s="49"/>
      <c r="TKX20" s="49"/>
      <c r="TKY20" s="47"/>
      <c r="TKZ20" s="48"/>
      <c r="TLA20" s="49"/>
      <c r="TLB20" s="49"/>
      <c r="TLC20" s="49"/>
      <c r="TLD20" s="49"/>
      <c r="TLE20" s="49"/>
      <c r="TLF20" s="49"/>
      <c r="TLG20" s="49"/>
      <c r="TLH20" s="49"/>
      <c r="TLI20" s="49"/>
      <c r="TLJ20" s="49"/>
      <c r="TLK20" s="49"/>
      <c r="TLL20" s="49"/>
      <c r="TLM20" s="49"/>
      <c r="TLN20" s="49"/>
      <c r="TLO20" s="49"/>
      <c r="TLP20" s="49"/>
      <c r="TLQ20" s="49"/>
      <c r="TLR20" s="49"/>
      <c r="TLS20" s="49"/>
      <c r="TLT20" s="49"/>
      <c r="TLU20" s="49"/>
      <c r="TLV20" s="49"/>
      <c r="TLW20" s="49"/>
      <c r="TLX20" s="49"/>
      <c r="TLY20" s="49"/>
      <c r="TLZ20" s="49"/>
      <c r="TMA20" s="49"/>
      <c r="TMB20" s="49"/>
      <c r="TMC20" s="47"/>
      <c r="TMD20" s="48"/>
      <c r="TME20" s="49"/>
      <c r="TMF20" s="49"/>
      <c r="TMG20" s="49"/>
      <c r="TMH20" s="49"/>
      <c r="TMI20" s="49"/>
      <c r="TMJ20" s="49"/>
      <c r="TMK20" s="49"/>
      <c r="TML20" s="49"/>
      <c r="TMM20" s="49"/>
      <c r="TMN20" s="49"/>
      <c r="TMO20" s="49"/>
      <c r="TMP20" s="49"/>
      <c r="TMQ20" s="49"/>
      <c r="TMR20" s="49"/>
      <c r="TMS20" s="49"/>
      <c r="TMT20" s="49"/>
      <c r="TMU20" s="49"/>
      <c r="TMV20" s="49"/>
      <c r="TMW20" s="49"/>
      <c r="TMX20" s="49"/>
      <c r="TMY20" s="49"/>
      <c r="TMZ20" s="49"/>
      <c r="TNA20" s="49"/>
      <c r="TNB20" s="49"/>
      <c r="TNC20" s="49"/>
      <c r="TND20" s="49"/>
      <c r="TNE20" s="49"/>
      <c r="TNF20" s="49"/>
      <c r="TNG20" s="47"/>
      <c r="TNH20" s="48"/>
      <c r="TNI20" s="49"/>
      <c r="TNJ20" s="49"/>
      <c r="TNK20" s="49"/>
      <c r="TNL20" s="49"/>
      <c r="TNM20" s="49"/>
      <c r="TNN20" s="49"/>
      <c r="TNO20" s="49"/>
      <c r="TNP20" s="49"/>
      <c r="TNQ20" s="49"/>
      <c r="TNR20" s="49"/>
      <c r="TNS20" s="49"/>
      <c r="TNT20" s="49"/>
      <c r="TNU20" s="49"/>
      <c r="TNV20" s="49"/>
      <c r="TNW20" s="49"/>
      <c r="TNX20" s="49"/>
      <c r="TNY20" s="49"/>
      <c r="TNZ20" s="49"/>
      <c r="TOA20" s="49"/>
      <c r="TOB20" s="49"/>
      <c r="TOC20" s="49"/>
      <c r="TOD20" s="49"/>
      <c r="TOE20" s="49"/>
      <c r="TOF20" s="49"/>
      <c r="TOG20" s="49"/>
      <c r="TOH20" s="49"/>
      <c r="TOI20" s="49"/>
      <c r="TOJ20" s="49"/>
      <c r="TOK20" s="47"/>
      <c r="TOL20" s="48"/>
      <c r="TOM20" s="49"/>
      <c r="TON20" s="49"/>
      <c r="TOO20" s="49"/>
      <c r="TOP20" s="49"/>
      <c r="TOQ20" s="49"/>
      <c r="TOR20" s="49"/>
      <c r="TOS20" s="49"/>
      <c r="TOT20" s="49"/>
      <c r="TOU20" s="49"/>
      <c r="TOV20" s="49"/>
      <c r="TOW20" s="49"/>
      <c r="TOX20" s="49"/>
      <c r="TOY20" s="49"/>
      <c r="TOZ20" s="49"/>
      <c r="TPA20" s="49"/>
      <c r="TPB20" s="49"/>
      <c r="TPC20" s="49"/>
      <c r="TPD20" s="49"/>
      <c r="TPE20" s="49"/>
      <c r="TPF20" s="49"/>
      <c r="TPG20" s="49"/>
      <c r="TPH20" s="49"/>
      <c r="TPI20" s="49"/>
      <c r="TPJ20" s="49"/>
      <c r="TPK20" s="49"/>
      <c r="TPL20" s="49"/>
      <c r="TPM20" s="49"/>
      <c r="TPN20" s="49"/>
      <c r="TPO20" s="47"/>
      <c r="TPP20" s="48"/>
      <c r="TPQ20" s="49"/>
      <c r="TPR20" s="49"/>
      <c r="TPS20" s="49"/>
      <c r="TPT20" s="49"/>
      <c r="TPU20" s="49"/>
      <c r="TPV20" s="49"/>
      <c r="TPW20" s="49"/>
      <c r="TPX20" s="49"/>
      <c r="TPY20" s="49"/>
      <c r="TPZ20" s="49"/>
      <c r="TQA20" s="49"/>
      <c r="TQB20" s="49"/>
      <c r="TQC20" s="49"/>
      <c r="TQD20" s="49"/>
      <c r="TQE20" s="49"/>
      <c r="TQF20" s="49"/>
      <c r="TQG20" s="49"/>
      <c r="TQH20" s="49"/>
      <c r="TQI20" s="49"/>
      <c r="TQJ20" s="49"/>
      <c r="TQK20" s="49"/>
      <c r="TQL20" s="49"/>
      <c r="TQM20" s="49"/>
      <c r="TQN20" s="49"/>
      <c r="TQO20" s="49"/>
      <c r="TQP20" s="49"/>
      <c r="TQQ20" s="49"/>
      <c r="TQR20" s="49"/>
      <c r="TQS20" s="47"/>
      <c r="TQT20" s="48"/>
      <c r="TQU20" s="49"/>
      <c r="TQV20" s="49"/>
      <c r="TQW20" s="49"/>
      <c r="TQX20" s="49"/>
      <c r="TQY20" s="49"/>
      <c r="TQZ20" s="49"/>
      <c r="TRA20" s="49"/>
      <c r="TRB20" s="49"/>
      <c r="TRC20" s="49"/>
      <c r="TRD20" s="49"/>
      <c r="TRE20" s="49"/>
      <c r="TRF20" s="49"/>
      <c r="TRG20" s="49"/>
      <c r="TRH20" s="49"/>
      <c r="TRI20" s="49"/>
      <c r="TRJ20" s="49"/>
      <c r="TRK20" s="49"/>
      <c r="TRL20" s="49"/>
      <c r="TRM20" s="49"/>
      <c r="TRN20" s="49"/>
      <c r="TRO20" s="49"/>
      <c r="TRP20" s="49"/>
      <c r="TRQ20" s="49"/>
      <c r="TRR20" s="49"/>
      <c r="TRS20" s="49"/>
      <c r="TRT20" s="49"/>
      <c r="TRU20" s="49"/>
      <c r="TRV20" s="49"/>
      <c r="TRW20" s="47"/>
      <c r="TRX20" s="48"/>
      <c r="TRY20" s="49"/>
      <c r="TRZ20" s="49"/>
      <c r="TSA20" s="49"/>
      <c r="TSB20" s="49"/>
      <c r="TSC20" s="49"/>
      <c r="TSD20" s="49"/>
      <c r="TSE20" s="49"/>
      <c r="TSF20" s="49"/>
      <c r="TSG20" s="49"/>
      <c r="TSH20" s="49"/>
      <c r="TSI20" s="49"/>
      <c r="TSJ20" s="49"/>
      <c r="TSK20" s="49"/>
      <c r="TSL20" s="49"/>
      <c r="TSM20" s="49"/>
      <c r="TSN20" s="49"/>
      <c r="TSO20" s="49"/>
      <c r="TSP20" s="49"/>
      <c r="TSQ20" s="49"/>
      <c r="TSR20" s="49"/>
      <c r="TSS20" s="49"/>
      <c r="TST20" s="49"/>
      <c r="TSU20" s="49"/>
      <c r="TSV20" s="49"/>
      <c r="TSW20" s="49"/>
      <c r="TSX20" s="49"/>
      <c r="TSY20" s="49"/>
      <c r="TSZ20" s="49"/>
      <c r="TTA20" s="47"/>
      <c r="TTB20" s="48"/>
      <c r="TTC20" s="49"/>
      <c r="TTD20" s="49"/>
      <c r="TTE20" s="49"/>
      <c r="TTF20" s="49"/>
      <c r="TTG20" s="49"/>
      <c r="TTH20" s="49"/>
      <c r="TTI20" s="49"/>
      <c r="TTJ20" s="49"/>
      <c r="TTK20" s="49"/>
      <c r="TTL20" s="49"/>
      <c r="TTM20" s="49"/>
      <c r="TTN20" s="49"/>
      <c r="TTO20" s="49"/>
      <c r="TTP20" s="49"/>
      <c r="TTQ20" s="49"/>
      <c r="TTR20" s="49"/>
      <c r="TTS20" s="49"/>
      <c r="TTT20" s="49"/>
      <c r="TTU20" s="49"/>
      <c r="TTV20" s="49"/>
      <c r="TTW20" s="49"/>
      <c r="TTX20" s="49"/>
      <c r="TTY20" s="49"/>
      <c r="TTZ20" s="49"/>
      <c r="TUA20" s="49"/>
      <c r="TUB20" s="49"/>
      <c r="TUC20" s="49"/>
      <c r="TUD20" s="49"/>
      <c r="TUE20" s="47"/>
      <c r="TUF20" s="48"/>
      <c r="TUG20" s="49"/>
      <c r="TUH20" s="49"/>
      <c r="TUI20" s="49"/>
      <c r="TUJ20" s="49"/>
      <c r="TUK20" s="49"/>
      <c r="TUL20" s="49"/>
      <c r="TUM20" s="49"/>
      <c r="TUN20" s="49"/>
      <c r="TUO20" s="49"/>
      <c r="TUP20" s="49"/>
      <c r="TUQ20" s="49"/>
      <c r="TUR20" s="49"/>
      <c r="TUS20" s="49"/>
      <c r="TUT20" s="49"/>
      <c r="TUU20" s="49"/>
      <c r="TUV20" s="49"/>
      <c r="TUW20" s="49"/>
      <c r="TUX20" s="49"/>
      <c r="TUY20" s="49"/>
      <c r="TUZ20" s="49"/>
      <c r="TVA20" s="49"/>
      <c r="TVB20" s="49"/>
      <c r="TVC20" s="49"/>
      <c r="TVD20" s="49"/>
      <c r="TVE20" s="49"/>
      <c r="TVF20" s="49"/>
      <c r="TVG20" s="49"/>
      <c r="TVH20" s="49"/>
      <c r="TVI20" s="47"/>
      <c r="TVJ20" s="48"/>
      <c r="TVK20" s="49"/>
      <c r="TVL20" s="49"/>
      <c r="TVM20" s="49"/>
      <c r="TVN20" s="49"/>
      <c r="TVO20" s="49"/>
      <c r="TVP20" s="49"/>
      <c r="TVQ20" s="49"/>
      <c r="TVR20" s="49"/>
      <c r="TVS20" s="49"/>
      <c r="TVT20" s="49"/>
      <c r="TVU20" s="49"/>
      <c r="TVV20" s="49"/>
      <c r="TVW20" s="49"/>
      <c r="TVX20" s="49"/>
      <c r="TVY20" s="49"/>
      <c r="TVZ20" s="49"/>
      <c r="TWA20" s="49"/>
      <c r="TWB20" s="49"/>
      <c r="TWC20" s="49"/>
      <c r="TWD20" s="49"/>
      <c r="TWE20" s="49"/>
      <c r="TWF20" s="49"/>
      <c r="TWG20" s="49"/>
      <c r="TWH20" s="49"/>
      <c r="TWI20" s="49"/>
      <c r="TWJ20" s="49"/>
      <c r="TWK20" s="49"/>
      <c r="TWL20" s="49"/>
      <c r="TWM20" s="47"/>
      <c r="TWN20" s="48"/>
      <c r="TWO20" s="49"/>
      <c r="TWP20" s="49"/>
      <c r="TWQ20" s="49"/>
      <c r="TWR20" s="49"/>
      <c r="TWS20" s="49"/>
      <c r="TWT20" s="49"/>
      <c r="TWU20" s="49"/>
      <c r="TWV20" s="49"/>
      <c r="TWW20" s="49"/>
      <c r="TWX20" s="49"/>
      <c r="TWY20" s="49"/>
      <c r="TWZ20" s="49"/>
      <c r="TXA20" s="49"/>
      <c r="TXB20" s="49"/>
      <c r="TXC20" s="49"/>
      <c r="TXD20" s="49"/>
      <c r="TXE20" s="49"/>
      <c r="TXF20" s="49"/>
      <c r="TXG20" s="49"/>
      <c r="TXH20" s="49"/>
      <c r="TXI20" s="49"/>
      <c r="TXJ20" s="49"/>
      <c r="TXK20" s="49"/>
      <c r="TXL20" s="49"/>
      <c r="TXM20" s="49"/>
      <c r="TXN20" s="49"/>
      <c r="TXO20" s="49"/>
      <c r="TXP20" s="49"/>
      <c r="TXQ20" s="47"/>
      <c r="TXR20" s="48"/>
      <c r="TXS20" s="49"/>
      <c r="TXT20" s="49"/>
      <c r="TXU20" s="49"/>
      <c r="TXV20" s="49"/>
      <c r="TXW20" s="49"/>
      <c r="TXX20" s="49"/>
      <c r="TXY20" s="49"/>
      <c r="TXZ20" s="49"/>
      <c r="TYA20" s="49"/>
      <c r="TYB20" s="49"/>
      <c r="TYC20" s="49"/>
      <c r="TYD20" s="49"/>
      <c r="TYE20" s="49"/>
      <c r="TYF20" s="49"/>
      <c r="TYG20" s="49"/>
      <c r="TYH20" s="49"/>
      <c r="TYI20" s="49"/>
      <c r="TYJ20" s="49"/>
      <c r="TYK20" s="49"/>
      <c r="TYL20" s="49"/>
      <c r="TYM20" s="49"/>
      <c r="TYN20" s="49"/>
      <c r="TYO20" s="49"/>
      <c r="TYP20" s="49"/>
      <c r="TYQ20" s="49"/>
      <c r="TYR20" s="49"/>
      <c r="TYS20" s="49"/>
      <c r="TYT20" s="49"/>
      <c r="TYU20" s="47"/>
      <c r="TYV20" s="48"/>
      <c r="TYW20" s="49"/>
      <c r="TYX20" s="49"/>
      <c r="TYY20" s="49"/>
      <c r="TYZ20" s="49"/>
      <c r="TZA20" s="49"/>
      <c r="TZB20" s="49"/>
      <c r="TZC20" s="49"/>
      <c r="TZD20" s="49"/>
      <c r="TZE20" s="49"/>
      <c r="TZF20" s="49"/>
      <c r="TZG20" s="49"/>
      <c r="TZH20" s="49"/>
      <c r="TZI20" s="49"/>
      <c r="TZJ20" s="49"/>
      <c r="TZK20" s="49"/>
      <c r="TZL20" s="49"/>
      <c r="TZM20" s="49"/>
      <c r="TZN20" s="49"/>
      <c r="TZO20" s="49"/>
      <c r="TZP20" s="49"/>
      <c r="TZQ20" s="49"/>
      <c r="TZR20" s="49"/>
      <c r="TZS20" s="49"/>
      <c r="TZT20" s="49"/>
      <c r="TZU20" s="49"/>
      <c r="TZV20" s="49"/>
      <c r="TZW20" s="49"/>
      <c r="TZX20" s="49"/>
      <c r="TZY20" s="47"/>
      <c r="TZZ20" s="48"/>
      <c r="UAA20" s="49"/>
      <c r="UAB20" s="49"/>
      <c r="UAC20" s="49"/>
      <c r="UAD20" s="49"/>
      <c r="UAE20" s="49"/>
      <c r="UAF20" s="49"/>
      <c r="UAG20" s="49"/>
      <c r="UAH20" s="49"/>
      <c r="UAI20" s="49"/>
      <c r="UAJ20" s="49"/>
      <c r="UAK20" s="49"/>
      <c r="UAL20" s="49"/>
      <c r="UAM20" s="49"/>
      <c r="UAN20" s="49"/>
      <c r="UAO20" s="49"/>
      <c r="UAP20" s="49"/>
      <c r="UAQ20" s="49"/>
      <c r="UAR20" s="49"/>
      <c r="UAS20" s="49"/>
      <c r="UAT20" s="49"/>
      <c r="UAU20" s="49"/>
      <c r="UAV20" s="49"/>
      <c r="UAW20" s="49"/>
      <c r="UAX20" s="49"/>
      <c r="UAY20" s="49"/>
      <c r="UAZ20" s="49"/>
      <c r="UBA20" s="49"/>
      <c r="UBB20" s="49"/>
      <c r="UBC20" s="47"/>
      <c r="UBD20" s="48"/>
      <c r="UBE20" s="49"/>
      <c r="UBF20" s="49"/>
      <c r="UBG20" s="49"/>
      <c r="UBH20" s="49"/>
      <c r="UBI20" s="49"/>
      <c r="UBJ20" s="49"/>
      <c r="UBK20" s="49"/>
      <c r="UBL20" s="49"/>
      <c r="UBM20" s="49"/>
      <c r="UBN20" s="49"/>
      <c r="UBO20" s="49"/>
      <c r="UBP20" s="49"/>
      <c r="UBQ20" s="49"/>
      <c r="UBR20" s="49"/>
      <c r="UBS20" s="49"/>
      <c r="UBT20" s="49"/>
      <c r="UBU20" s="49"/>
      <c r="UBV20" s="49"/>
      <c r="UBW20" s="49"/>
      <c r="UBX20" s="49"/>
      <c r="UBY20" s="49"/>
      <c r="UBZ20" s="49"/>
      <c r="UCA20" s="49"/>
      <c r="UCB20" s="49"/>
      <c r="UCC20" s="49"/>
      <c r="UCD20" s="49"/>
      <c r="UCE20" s="49"/>
      <c r="UCF20" s="49"/>
      <c r="UCG20" s="47"/>
      <c r="UCH20" s="48"/>
      <c r="UCI20" s="49"/>
      <c r="UCJ20" s="49"/>
      <c r="UCK20" s="49"/>
      <c r="UCL20" s="49"/>
      <c r="UCM20" s="49"/>
      <c r="UCN20" s="49"/>
      <c r="UCO20" s="49"/>
      <c r="UCP20" s="49"/>
      <c r="UCQ20" s="49"/>
      <c r="UCR20" s="49"/>
      <c r="UCS20" s="49"/>
      <c r="UCT20" s="49"/>
      <c r="UCU20" s="49"/>
      <c r="UCV20" s="49"/>
      <c r="UCW20" s="49"/>
      <c r="UCX20" s="49"/>
      <c r="UCY20" s="49"/>
      <c r="UCZ20" s="49"/>
      <c r="UDA20" s="49"/>
      <c r="UDB20" s="49"/>
      <c r="UDC20" s="49"/>
      <c r="UDD20" s="49"/>
      <c r="UDE20" s="49"/>
      <c r="UDF20" s="49"/>
      <c r="UDG20" s="49"/>
      <c r="UDH20" s="49"/>
      <c r="UDI20" s="49"/>
      <c r="UDJ20" s="49"/>
      <c r="UDK20" s="47"/>
      <c r="UDL20" s="48"/>
      <c r="UDM20" s="49"/>
      <c r="UDN20" s="49"/>
      <c r="UDO20" s="49"/>
      <c r="UDP20" s="49"/>
      <c r="UDQ20" s="49"/>
      <c r="UDR20" s="49"/>
      <c r="UDS20" s="49"/>
      <c r="UDT20" s="49"/>
      <c r="UDU20" s="49"/>
      <c r="UDV20" s="49"/>
      <c r="UDW20" s="49"/>
      <c r="UDX20" s="49"/>
      <c r="UDY20" s="49"/>
      <c r="UDZ20" s="49"/>
      <c r="UEA20" s="49"/>
      <c r="UEB20" s="49"/>
      <c r="UEC20" s="49"/>
      <c r="UED20" s="49"/>
      <c r="UEE20" s="49"/>
      <c r="UEF20" s="49"/>
      <c r="UEG20" s="49"/>
      <c r="UEH20" s="49"/>
      <c r="UEI20" s="49"/>
      <c r="UEJ20" s="49"/>
      <c r="UEK20" s="49"/>
      <c r="UEL20" s="49"/>
      <c r="UEM20" s="49"/>
      <c r="UEN20" s="49"/>
      <c r="UEO20" s="47"/>
      <c r="UEP20" s="48"/>
      <c r="UEQ20" s="49"/>
      <c r="UER20" s="49"/>
      <c r="UES20" s="49"/>
      <c r="UET20" s="49"/>
      <c r="UEU20" s="49"/>
      <c r="UEV20" s="49"/>
      <c r="UEW20" s="49"/>
      <c r="UEX20" s="49"/>
      <c r="UEY20" s="49"/>
      <c r="UEZ20" s="49"/>
      <c r="UFA20" s="49"/>
      <c r="UFB20" s="49"/>
      <c r="UFC20" s="49"/>
      <c r="UFD20" s="49"/>
      <c r="UFE20" s="49"/>
      <c r="UFF20" s="49"/>
      <c r="UFG20" s="49"/>
      <c r="UFH20" s="49"/>
      <c r="UFI20" s="49"/>
      <c r="UFJ20" s="49"/>
      <c r="UFK20" s="49"/>
      <c r="UFL20" s="49"/>
      <c r="UFM20" s="49"/>
      <c r="UFN20" s="49"/>
      <c r="UFO20" s="49"/>
      <c r="UFP20" s="49"/>
      <c r="UFQ20" s="49"/>
      <c r="UFR20" s="49"/>
      <c r="UFS20" s="47"/>
      <c r="UFT20" s="48"/>
      <c r="UFU20" s="49"/>
      <c r="UFV20" s="49"/>
      <c r="UFW20" s="49"/>
      <c r="UFX20" s="49"/>
      <c r="UFY20" s="49"/>
      <c r="UFZ20" s="49"/>
      <c r="UGA20" s="49"/>
      <c r="UGB20" s="49"/>
      <c r="UGC20" s="49"/>
      <c r="UGD20" s="49"/>
      <c r="UGE20" s="49"/>
      <c r="UGF20" s="49"/>
      <c r="UGG20" s="49"/>
      <c r="UGH20" s="49"/>
      <c r="UGI20" s="49"/>
      <c r="UGJ20" s="49"/>
      <c r="UGK20" s="49"/>
      <c r="UGL20" s="49"/>
      <c r="UGM20" s="49"/>
      <c r="UGN20" s="49"/>
      <c r="UGO20" s="49"/>
      <c r="UGP20" s="49"/>
      <c r="UGQ20" s="49"/>
      <c r="UGR20" s="49"/>
      <c r="UGS20" s="49"/>
      <c r="UGT20" s="49"/>
      <c r="UGU20" s="49"/>
      <c r="UGV20" s="49"/>
      <c r="UGW20" s="47"/>
      <c r="UGX20" s="48"/>
      <c r="UGY20" s="49"/>
      <c r="UGZ20" s="49"/>
      <c r="UHA20" s="49"/>
      <c r="UHB20" s="49"/>
      <c r="UHC20" s="49"/>
      <c r="UHD20" s="49"/>
      <c r="UHE20" s="49"/>
      <c r="UHF20" s="49"/>
      <c r="UHG20" s="49"/>
      <c r="UHH20" s="49"/>
      <c r="UHI20" s="49"/>
      <c r="UHJ20" s="49"/>
      <c r="UHK20" s="49"/>
      <c r="UHL20" s="49"/>
      <c r="UHM20" s="49"/>
      <c r="UHN20" s="49"/>
      <c r="UHO20" s="49"/>
      <c r="UHP20" s="49"/>
      <c r="UHQ20" s="49"/>
      <c r="UHR20" s="49"/>
      <c r="UHS20" s="49"/>
      <c r="UHT20" s="49"/>
      <c r="UHU20" s="49"/>
      <c r="UHV20" s="49"/>
      <c r="UHW20" s="49"/>
      <c r="UHX20" s="49"/>
      <c r="UHY20" s="49"/>
      <c r="UHZ20" s="49"/>
      <c r="UIA20" s="47"/>
      <c r="UIB20" s="48"/>
      <c r="UIC20" s="49"/>
      <c r="UID20" s="49"/>
      <c r="UIE20" s="49"/>
      <c r="UIF20" s="49"/>
      <c r="UIG20" s="49"/>
      <c r="UIH20" s="49"/>
      <c r="UII20" s="49"/>
      <c r="UIJ20" s="49"/>
      <c r="UIK20" s="49"/>
      <c r="UIL20" s="49"/>
      <c r="UIM20" s="49"/>
      <c r="UIN20" s="49"/>
      <c r="UIO20" s="49"/>
      <c r="UIP20" s="49"/>
      <c r="UIQ20" s="49"/>
      <c r="UIR20" s="49"/>
      <c r="UIS20" s="49"/>
      <c r="UIT20" s="49"/>
      <c r="UIU20" s="49"/>
      <c r="UIV20" s="49"/>
      <c r="UIW20" s="49"/>
      <c r="UIX20" s="49"/>
      <c r="UIY20" s="49"/>
      <c r="UIZ20" s="49"/>
      <c r="UJA20" s="49"/>
      <c r="UJB20" s="49"/>
      <c r="UJC20" s="49"/>
      <c r="UJD20" s="49"/>
      <c r="UJE20" s="47"/>
      <c r="UJF20" s="48"/>
      <c r="UJG20" s="49"/>
      <c r="UJH20" s="49"/>
      <c r="UJI20" s="49"/>
      <c r="UJJ20" s="49"/>
      <c r="UJK20" s="49"/>
      <c r="UJL20" s="49"/>
      <c r="UJM20" s="49"/>
      <c r="UJN20" s="49"/>
      <c r="UJO20" s="49"/>
      <c r="UJP20" s="49"/>
      <c r="UJQ20" s="49"/>
      <c r="UJR20" s="49"/>
      <c r="UJS20" s="49"/>
      <c r="UJT20" s="49"/>
      <c r="UJU20" s="49"/>
      <c r="UJV20" s="49"/>
      <c r="UJW20" s="49"/>
      <c r="UJX20" s="49"/>
      <c r="UJY20" s="49"/>
      <c r="UJZ20" s="49"/>
      <c r="UKA20" s="49"/>
      <c r="UKB20" s="49"/>
      <c r="UKC20" s="49"/>
      <c r="UKD20" s="49"/>
      <c r="UKE20" s="49"/>
      <c r="UKF20" s="49"/>
      <c r="UKG20" s="49"/>
      <c r="UKH20" s="49"/>
      <c r="UKI20" s="47"/>
      <c r="UKJ20" s="48"/>
      <c r="UKK20" s="49"/>
      <c r="UKL20" s="49"/>
      <c r="UKM20" s="49"/>
      <c r="UKN20" s="49"/>
      <c r="UKO20" s="49"/>
      <c r="UKP20" s="49"/>
      <c r="UKQ20" s="49"/>
      <c r="UKR20" s="49"/>
      <c r="UKS20" s="49"/>
      <c r="UKT20" s="49"/>
      <c r="UKU20" s="49"/>
      <c r="UKV20" s="49"/>
      <c r="UKW20" s="49"/>
      <c r="UKX20" s="49"/>
      <c r="UKY20" s="49"/>
      <c r="UKZ20" s="49"/>
      <c r="ULA20" s="49"/>
      <c r="ULB20" s="49"/>
      <c r="ULC20" s="49"/>
      <c r="ULD20" s="49"/>
      <c r="ULE20" s="49"/>
      <c r="ULF20" s="49"/>
      <c r="ULG20" s="49"/>
      <c r="ULH20" s="49"/>
      <c r="ULI20" s="49"/>
      <c r="ULJ20" s="49"/>
      <c r="ULK20" s="49"/>
      <c r="ULL20" s="49"/>
      <c r="ULM20" s="47"/>
      <c r="ULN20" s="48"/>
      <c r="ULO20" s="49"/>
      <c r="ULP20" s="49"/>
      <c r="ULQ20" s="49"/>
      <c r="ULR20" s="49"/>
      <c r="ULS20" s="49"/>
      <c r="ULT20" s="49"/>
      <c r="ULU20" s="49"/>
      <c r="ULV20" s="49"/>
      <c r="ULW20" s="49"/>
      <c r="ULX20" s="49"/>
      <c r="ULY20" s="49"/>
      <c r="ULZ20" s="49"/>
      <c r="UMA20" s="49"/>
      <c r="UMB20" s="49"/>
      <c r="UMC20" s="49"/>
      <c r="UMD20" s="49"/>
      <c r="UME20" s="49"/>
      <c r="UMF20" s="49"/>
      <c r="UMG20" s="49"/>
      <c r="UMH20" s="49"/>
      <c r="UMI20" s="49"/>
      <c r="UMJ20" s="49"/>
      <c r="UMK20" s="49"/>
      <c r="UML20" s="49"/>
      <c r="UMM20" s="49"/>
      <c r="UMN20" s="49"/>
      <c r="UMO20" s="49"/>
      <c r="UMP20" s="49"/>
      <c r="UMQ20" s="47"/>
      <c r="UMR20" s="48"/>
      <c r="UMS20" s="49"/>
      <c r="UMT20" s="49"/>
      <c r="UMU20" s="49"/>
      <c r="UMV20" s="49"/>
      <c r="UMW20" s="49"/>
      <c r="UMX20" s="49"/>
      <c r="UMY20" s="49"/>
      <c r="UMZ20" s="49"/>
      <c r="UNA20" s="49"/>
      <c r="UNB20" s="49"/>
      <c r="UNC20" s="49"/>
      <c r="UND20" s="49"/>
      <c r="UNE20" s="49"/>
      <c r="UNF20" s="49"/>
      <c r="UNG20" s="49"/>
      <c r="UNH20" s="49"/>
      <c r="UNI20" s="49"/>
      <c r="UNJ20" s="49"/>
      <c r="UNK20" s="49"/>
      <c r="UNL20" s="49"/>
      <c r="UNM20" s="49"/>
      <c r="UNN20" s="49"/>
      <c r="UNO20" s="49"/>
      <c r="UNP20" s="49"/>
      <c r="UNQ20" s="49"/>
      <c r="UNR20" s="49"/>
      <c r="UNS20" s="49"/>
      <c r="UNT20" s="49"/>
      <c r="UNU20" s="47"/>
      <c r="UNV20" s="48"/>
      <c r="UNW20" s="49"/>
      <c r="UNX20" s="49"/>
      <c r="UNY20" s="49"/>
      <c r="UNZ20" s="49"/>
      <c r="UOA20" s="49"/>
      <c r="UOB20" s="49"/>
      <c r="UOC20" s="49"/>
      <c r="UOD20" s="49"/>
      <c r="UOE20" s="49"/>
      <c r="UOF20" s="49"/>
      <c r="UOG20" s="49"/>
      <c r="UOH20" s="49"/>
      <c r="UOI20" s="49"/>
      <c r="UOJ20" s="49"/>
      <c r="UOK20" s="49"/>
      <c r="UOL20" s="49"/>
      <c r="UOM20" s="49"/>
      <c r="UON20" s="49"/>
      <c r="UOO20" s="49"/>
      <c r="UOP20" s="49"/>
      <c r="UOQ20" s="49"/>
      <c r="UOR20" s="49"/>
      <c r="UOS20" s="49"/>
      <c r="UOT20" s="49"/>
      <c r="UOU20" s="49"/>
      <c r="UOV20" s="49"/>
      <c r="UOW20" s="49"/>
      <c r="UOX20" s="49"/>
      <c r="UOY20" s="47"/>
      <c r="UOZ20" s="48"/>
      <c r="UPA20" s="49"/>
      <c r="UPB20" s="49"/>
      <c r="UPC20" s="49"/>
      <c r="UPD20" s="49"/>
      <c r="UPE20" s="49"/>
      <c r="UPF20" s="49"/>
      <c r="UPG20" s="49"/>
      <c r="UPH20" s="49"/>
      <c r="UPI20" s="49"/>
      <c r="UPJ20" s="49"/>
      <c r="UPK20" s="49"/>
      <c r="UPL20" s="49"/>
      <c r="UPM20" s="49"/>
      <c r="UPN20" s="49"/>
      <c r="UPO20" s="49"/>
      <c r="UPP20" s="49"/>
      <c r="UPQ20" s="49"/>
      <c r="UPR20" s="49"/>
      <c r="UPS20" s="49"/>
      <c r="UPT20" s="49"/>
      <c r="UPU20" s="49"/>
      <c r="UPV20" s="49"/>
      <c r="UPW20" s="49"/>
      <c r="UPX20" s="49"/>
      <c r="UPY20" s="49"/>
      <c r="UPZ20" s="49"/>
      <c r="UQA20" s="49"/>
      <c r="UQB20" s="49"/>
      <c r="UQC20" s="47"/>
      <c r="UQD20" s="48"/>
      <c r="UQE20" s="49"/>
      <c r="UQF20" s="49"/>
      <c r="UQG20" s="49"/>
      <c r="UQH20" s="49"/>
      <c r="UQI20" s="49"/>
      <c r="UQJ20" s="49"/>
      <c r="UQK20" s="49"/>
      <c r="UQL20" s="49"/>
      <c r="UQM20" s="49"/>
      <c r="UQN20" s="49"/>
      <c r="UQO20" s="49"/>
      <c r="UQP20" s="49"/>
      <c r="UQQ20" s="49"/>
      <c r="UQR20" s="49"/>
      <c r="UQS20" s="49"/>
      <c r="UQT20" s="49"/>
      <c r="UQU20" s="49"/>
      <c r="UQV20" s="49"/>
      <c r="UQW20" s="49"/>
      <c r="UQX20" s="49"/>
      <c r="UQY20" s="49"/>
      <c r="UQZ20" s="49"/>
      <c r="URA20" s="49"/>
      <c r="URB20" s="49"/>
      <c r="URC20" s="49"/>
      <c r="URD20" s="49"/>
      <c r="URE20" s="49"/>
      <c r="URF20" s="49"/>
      <c r="URG20" s="47"/>
      <c r="URH20" s="48"/>
      <c r="URI20" s="49"/>
      <c r="URJ20" s="49"/>
      <c r="URK20" s="49"/>
      <c r="URL20" s="49"/>
      <c r="URM20" s="49"/>
      <c r="URN20" s="49"/>
      <c r="URO20" s="49"/>
      <c r="URP20" s="49"/>
      <c r="URQ20" s="49"/>
      <c r="URR20" s="49"/>
      <c r="URS20" s="49"/>
      <c r="URT20" s="49"/>
      <c r="URU20" s="49"/>
      <c r="URV20" s="49"/>
      <c r="URW20" s="49"/>
      <c r="URX20" s="49"/>
      <c r="URY20" s="49"/>
      <c r="URZ20" s="49"/>
      <c r="USA20" s="49"/>
      <c r="USB20" s="49"/>
      <c r="USC20" s="49"/>
      <c r="USD20" s="49"/>
      <c r="USE20" s="49"/>
      <c r="USF20" s="49"/>
      <c r="USG20" s="49"/>
      <c r="USH20" s="49"/>
      <c r="USI20" s="49"/>
      <c r="USJ20" s="49"/>
      <c r="USK20" s="47"/>
      <c r="USL20" s="48"/>
      <c r="USM20" s="49"/>
      <c r="USN20" s="49"/>
      <c r="USO20" s="49"/>
      <c r="USP20" s="49"/>
      <c r="USQ20" s="49"/>
      <c r="USR20" s="49"/>
      <c r="USS20" s="49"/>
      <c r="UST20" s="49"/>
      <c r="USU20" s="49"/>
      <c r="USV20" s="49"/>
      <c r="USW20" s="49"/>
      <c r="USX20" s="49"/>
      <c r="USY20" s="49"/>
      <c r="USZ20" s="49"/>
      <c r="UTA20" s="49"/>
      <c r="UTB20" s="49"/>
      <c r="UTC20" s="49"/>
      <c r="UTD20" s="49"/>
      <c r="UTE20" s="49"/>
      <c r="UTF20" s="49"/>
      <c r="UTG20" s="49"/>
      <c r="UTH20" s="49"/>
      <c r="UTI20" s="49"/>
      <c r="UTJ20" s="49"/>
      <c r="UTK20" s="49"/>
      <c r="UTL20" s="49"/>
      <c r="UTM20" s="49"/>
      <c r="UTN20" s="49"/>
      <c r="UTO20" s="47"/>
      <c r="UTP20" s="48"/>
      <c r="UTQ20" s="49"/>
      <c r="UTR20" s="49"/>
      <c r="UTS20" s="49"/>
      <c r="UTT20" s="49"/>
      <c r="UTU20" s="49"/>
      <c r="UTV20" s="49"/>
      <c r="UTW20" s="49"/>
      <c r="UTX20" s="49"/>
      <c r="UTY20" s="49"/>
      <c r="UTZ20" s="49"/>
      <c r="UUA20" s="49"/>
      <c r="UUB20" s="49"/>
      <c r="UUC20" s="49"/>
      <c r="UUD20" s="49"/>
      <c r="UUE20" s="49"/>
      <c r="UUF20" s="49"/>
      <c r="UUG20" s="49"/>
      <c r="UUH20" s="49"/>
      <c r="UUI20" s="49"/>
      <c r="UUJ20" s="49"/>
      <c r="UUK20" s="49"/>
      <c r="UUL20" s="49"/>
      <c r="UUM20" s="49"/>
      <c r="UUN20" s="49"/>
      <c r="UUO20" s="49"/>
      <c r="UUP20" s="49"/>
      <c r="UUQ20" s="49"/>
      <c r="UUR20" s="49"/>
      <c r="UUS20" s="47"/>
      <c r="UUT20" s="48"/>
      <c r="UUU20" s="49"/>
      <c r="UUV20" s="49"/>
      <c r="UUW20" s="49"/>
      <c r="UUX20" s="49"/>
      <c r="UUY20" s="49"/>
      <c r="UUZ20" s="49"/>
      <c r="UVA20" s="49"/>
      <c r="UVB20" s="49"/>
      <c r="UVC20" s="49"/>
      <c r="UVD20" s="49"/>
      <c r="UVE20" s="49"/>
      <c r="UVF20" s="49"/>
      <c r="UVG20" s="49"/>
      <c r="UVH20" s="49"/>
      <c r="UVI20" s="49"/>
      <c r="UVJ20" s="49"/>
      <c r="UVK20" s="49"/>
      <c r="UVL20" s="49"/>
      <c r="UVM20" s="49"/>
      <c r="UVN20" s="49"/>
      <c r="UVO20" s="49"/>
      <c r="UVP20" s="49"/>
      <c r="UVQ20" s="49"/>
      <c r="UVR20" s="49"/>
      <c r="UVS20" s="49"/>
      <c r="UVT20" s="49"/>
      <c r="UVU20" s="49"/>
      <c r="UVV20" s="49"/>
      <c r="UVW20" s="47"/>
      <c r="UVX20" s="48"/>
      <c r="UVY20" s="49"/>
      <c r="UVZ20" s="49"/>
      <c r="UWA20" s="49"/>
      <c r="UWB20" s="49"/>
      <c r="UWC20" s="49"/>
      <c r="UWD20" s="49"/>
      <c r="UWE20" s="49"/>
      <c r="UWF20" s="49"/>
      <c r="UWG20" s="49"/>
      <c r="UWH20" s="49"/>
      <c r="UWI20" s="49"/>
      <c r="UWJ20" s="49"/>
      <c r="UWK20" s="49"/>
      <c r="UWL20" s="49"/>
      <c r="UWM20" s="49"/>
      <c r="UWN20" s="49"/>
      <c r="UWO20" s="49"/>
      <c r="UWP20" s="49"/>
      <c r="UWQ20" s="49"/>
      <c r="UWR20" s="49"/>
      <c r="UWS20" s="49"/>
      <c r="UWT20" s="49"/>
      <c r="UWU20" s="49"/>
      <c r="UWV20" s="49"/>
      <c r="UWW20" s="49"/>
      <c r="UWX20" s="49"/>
      <c r="UWY20" s="49"/>
      <c r="UWZ20" s="49"/>
      <c r="UXA20" s="47"/>
      <c r="UXB20" s="48"/>
      <c r="UXC20" s="49"/>
      <c r="UXD20" s="49"/>
      <c r="UXE20" s="49"/>
      <c r="UXF20" s="49"/>
      <c r="UXG20" s="49"/>
      <c r="UXH20" s="49"/>
      <c r="UXI20" s="49"/>
      <c r="UXJ20" s="49"/>
      <c r="UXK20" s="49"/>
      <c r="UXL20" s="49"/>
      <c r="UXM20" s="49"/>
      <c r="UXN20" s="49"/>
      <c r="UXO20" s="49"/>
      <c r="UXP20" s="49"/>
      <c r="UXQ20" s="49"/>
      <c r="UXR20" s="49"/>
      <c r="UXS20" s="49"/>
      <c r="UXT20" s="49"/>
      <c r="UXU20" s="49"/>
      <c r="UXV20" s="49"/>
      <c r="UXW20" s="49"/>
      <c r="UXX20" s="49"/>
      <c r="UXY20" s="49"/>
      <c r="UXZ20" s="49"/>
      <c r="UYA20" s="49"/>
      <c r="UYB20" s="49"/>
      <c r="UYC20" s="49"/>
      <c r="UYD20" s="49"/>
      <c r="UYE20" s="47"/>
      <c r="UYF20" s="48"/>
      <c r="UYG20" s="49"/>
      <c r="UYH20" s="49"/>
      <c r="UYI20" s="49"/>
      <c r="UYJ20" s="49"/>
      <c r="UYK20" s="49"/>
      <c r="UYL20" s="49"/>
      <c r="UYM20" s="49"/>
      <c r="UYN20" s="49"/>
      <c r="UYO20" s="49"/>
      <c r="UYP20" s="49"/>
      <c r="UYQ20" s="49"/>
      <c r="UYR20" s="49"/>
      <c r="UYS20" s="49"/>
      <c r="UYT20" s="49"/>
      <c r="UYU20" s="49"/>
      <c r="UYV20" s="49"/>
      <c r="UYW20" s="49"/>
      <c r="UYX20" s="49"/>
      <c r="UYY20" s="49"/>
      <c r="UYZ20" s="49"/>
      <c r="UZA20" s="49"/>
      <c r="UZB20" s="49"/>
      <c r="UZC20" s="49"/>
      <c r="UZD20" s="49"/>
      <c r="UZE20" s="49"/>
      <c r="UZF20" s="49"/>
      <c r="UZG20" s="49"/>
      <c r="UZH20" s="49"/>
      <c r="UZI20" s="47"/>
      <c r="UZJ20" s="48"/>
      <c r="UZK20" s="49"/>
      <c r="UZL20" s="49"/>
      <c r="UZM20" s="49"/>
      <c r="UZN20" s="49"/>
      <c r="UZO20" s="49"/>
      <c r="UZP20" s="49"/>
      <c r="UZQ20" s="49"/>
      <c r="UZR20" s="49"/>
      <c r="UZS20" s="49"/>
      <c r="UZT20" s="49"/>
      <c r="UZU20" s="49"/>
      <c r="UZV20" s="49"/>
      <c r="UZW20" s="49"/>
      <c r="UZX20" s="49"/>
      <c r="UZY20" s="49"/>
      <c r="UZZ20" s="49"/>
      <c r="VAA20" s="49"/>
      <c r="VAB20" s="49"/>
      <c r="VAC20" s="49"/>
      <c r="VAD20" s="49"/>
      <c r="VAE20" s="49"/>
      <c r="VAF20" s="49"/>
      <c r="VAG20" s="49"/>
      <c r="VAH20" s="49"/>
      <c r="VAI20" s="49"/>
      <c r="VAJ20" s="49"/>
      <c r="VAK20" s="49"/>
      <c r="VAL20" s="49"/>
      <c r="VAM20" s="47"/>
      <c r="VAN20" s="48"/>
      <c r="VAO20" s="49"/>
      <c r="VAP20" s="49"/>
      <c r="VAQ20" s="49"/>
      <c r="VAR20" s="49"/>
      <c r="VAS20" s="49"/>
      <c r="VAT20" s="49"/>
      <c r="VAU20" s="49"/>
      <c r="VAV20" s="49"/>
      <c r="VAW20" s="49"/>
      <c r="VAX20" s="49"/>
      <c r="VAY20" s="49"/>
      <c r="VAZ20" s="49"/>
      <c r="VBA20" s="49"/>
      <c r="VBB20" s="49"/>
      <c r="VBC20" s="49"/>
      <c r="VBD20" s="49"/>
      <c r="VBE20" s="49"/>
      <c r="VBF20" s="49"/>
      <c r="VBG20" s="49"/>
      <c r="VBH20" s="49"/>
      <c r="VBI20" s="49"/>
      <c r="VBJ20" s="49"/>
      <c r="VBK20" s="49"/>
      <c r="VBL20" s="49"/>
      <c r="VBM20" s="49"/>
      <c r="VBN20" s="49"/>
      <c r="VBO20" s="49"/>
      <c r="VBP20" s="49"/>
      <c r="VBQ20" s="47"/>
      <c r="VBR20" s="48"/>
      <c r="VBS20" s="49"/>
      <c r="VBT20" s="49"/>
      <c r="VBU20" s="49"/>
      <c r="VBV20" s="49"/>
      <c r="VBW20" s="49"/>
      <c r="VBX20" s="49"/>
      <c r="VBY20" s="49"/>
      <c r="VBZ20" s="49"/>
      <c r="VCA20" s="49"/>
      <c r="VCB20" s="49"/>
      <c r="VCC20" s="49"/>
      <c r="VCD20" s="49"/>
      <c r="VCE20" s="49"/>
      <c r="VCF20" s="49"/>
      <c r="VCG20" s="49"/>
      <c r="VCH20" s="49"/>
      <c r="VCI20" s="49"/>
      <c r="VCJ20" s="49"/>
      <c r="VCK20" s="49"/>
      <c r="VCL20" s="49"/>
      <c r="VCM20" s="49"/>
      <c r="VCN20" s="49"/>
      <c r="VCO20" s="49"/>
      <c r="VCP20" s="49"/>
      <c r="VCQ20" s="49"/>
      <c r="VCR20" s="49"/>
      <c r="VCS20" s="49"/>
      <c r="VCT20" s="49"/>
      <c r="VCU20" s="47"/>
      <c r="VCV20" s="48"/>
      <c r="VCW20" s="49"/>
      <c r="VCX20" s="49"/>
      <c r="VCY20" s="49"/>
      <c r="VCZ20" s="49"/>
      <c r="VDA20" s="49"/>
      <c r="VDB20" s="49"/>
      <c r="VDC20" s="49"/>
      <c r="VDD20" s="49"/>
      <c r="VDE20" s="49"/>
      <c r="VDF20" s="49"/>
      <c r="VDG20" s="49"/>
      <c r="VDH20" s="49"/>
      <c r="VDI20" s="49"/>
      <c r="VDJ20" s="49"/>
      <c r="VDK20" s="49"/>
      <c r="VDL20" s="49"/>
      <c r="VDM20" s="49"/>
      <c r="VDN20" s="49"/>
      <c r="VDO20" s="49"/>
      <c r="VDP20" s="49"/>
      <c r="VDQ20" s="49"/>
      <c r="VDR20" s="49"/>
      <c r="VDS20" s="49"/>
      <c r="VDT20" s="49"/>
      <c r="VDU20" s="49"/>
      <c r="VDV20" s="49"/>
      <c r="VDW20" s="49"/>
      <c r="VDX20" s="49"/>
      <c r="VDY20" s="47"/>
      <c r="VDZ20" s="48"/>
      <c r="VEA20" s="49"/>
      <c r="VEB20" s="49"/>
      <c r="VEC20" s="49"/>
      <c r="VED20" s="49"/>
      <c r="VEE20" s="49"/>
      <c r="VEF20" s="49"/>
      <c r="VEG20" s="49"/>
      <c r="VEH20" s="49"/>
      <c r="VEI20" s="49"/>
      <c r="VEJ20" s="49"/>
      <c r="VEK20" s="49"/>
      <c r="VEL20" s="49"/>
      <c r="VEM20" s="49"/>
      <c r="VEN20" s="49"/>
      <c r="VEO20" s="49"/>
      <c r="VEP20" s="49"/>
      <c r="VEQ20" s="49"/>
      <c r="VER20" s="49"/>
      <c r="VES20" s="49"/>
      <c r="VET20" s="49"/>
      <c r="VEU20" s="49"/>
      <c r="VEV20" s="49"/>
      <c r="VEW20" s="49"/>
      <c r="VEX20" s="49"/>
      <c r="VEY20" s="49"/>
      <c r="VEZ20" s="49"/>
      <c r="VFA20" s="49"/>
      <c r="VFB20" s="49"/>
      <c r="VFC20" s="47"/>
      <c r="VFD20" s="48"/>
      <c r="VFE20" s="49"/>
      <c r="VFF20" s="49"/>
      <c r="VFG20" s="49"/>
      <c r="VFH20" s="49"/>
      <c r="VFI20" s="49"/>
      <c r="VFJ20" s="49"/>
      <c r="VFK20" s="49"/>
      <c r="VFL20" s="49"/>
      <c r="VFM20" s="49"/>
      <c r="VFN20" s="49"/>
      <c r="VFO20" s="49"/>
      <c r="VFP20" s="49"/>
      <c r="VFQ20" s="49"/>
      <c r="VFR20" s="49"/>
      <c r="VFS20" s="49"/>
      <c r="VFT20" s="49"/>
      <c r="VFU20" s="49"/>
      <c r="VFV20" s="49"/>
      <c r="VFW20" s="49"/>
      <c r="VFX20" s="49"/>
      <c r="VFY20" s="49"/>
      <c r="VFZ20" s="49"/>
      <c r="VGA20" s="49"/>
      <c r="VGB20" s="49"/>
      <c r="VGC20" s="49"/>
      <c r="VGD20" s="49"/>
      <c r="VGE20" s="49"/>
      <c r="VGF20" s="49"/>
      <c r="VGG20" s="47"/>
      <c r="VGH20" s="48"/>
      <c r="VGI20" s="49"/>
      <c r="VGJ20" s="49"/>
      <c r="VGK20" s="49"/>
      <c r="VGL20" s="49"/>
      <c r="VGM20" s="49"/>
      <c r="VGN20" s="49"/>
      <c r="VGO20" s="49"/>
      <c r="VGP20" s="49"/>
      <c r="VGQ20" s="49"/>
      <c r="VGR20" s="49"/>
      <c r="VGS20" s="49"/>
      <c r="VGT20" s="49"/>
      <c r="VGU20" s="49"/>
      <c r="VGV20" s="49"/>
      <c r="VGW20" s="49"/>
      <c r="VGX20" s="49"/>
      <c r="VGY20" s="49"/>
      <c r="VGZ20" s="49"/>
      <c r="VHA20" s="49"/>
      <c r="VHB20" s="49"/>
      <c r="VHC20" s="49"/>
      <c r="VHD20" s="49"/>
      <c r="VHE20" s="49"/>
      <c r="VHF20" s="49"/>
      <c r="VHG20" s="49"/>
      <c r="VHH20" s="49"/>
      <c r="VHI20" s="49"/>
      <c r="VHJ20" s="49"/>
      <c r="VHK20" s="47"/>
      <c r="VHL20" s="48"/>
      <c r="VHM20" s="49"/>
      <c r="VHN20" s="49"/>
      <c r="VHO20" s="49"/>
      <c r="VHP20" s="49"/>
      <c r="VHQ20" s="49"/>
      <c r="VHR20" s="49"/>
      <c r="VHS20" s="49"/>
      <c r="VHT20" s="49"/>
      <c r="VHU20" s="49"/>
      <c r="VHV20" s="49"/>
      <c r="VHW20" s="49"/>
      <c r="VHX20" s="49"/>
      <c r="VHY20" s="49"/>
      <c r="VHZ20" s="49"/>
      <c r="VIA20" s="49"/>
      <c r="VIB20" s="49"/>
      <c r="VIC20" s="49"/>
      <c r="VID20" s="49"/>
      <c r="VIE20" s="49"/>
      <c r="VIF20" s="49"/>
      <c r="VIG20" s="49"/>
      <c r="VIH20" s="49"/>
      <c r="VII20" s="49"/>
      <c r="VIJ20" s="49"/>
      <c r="VIK20" s="49"/>
      <c r="VIL20" s="49"/>
      <c r="VIM20" s="49"/>
      <c r="VIN20" s="49"/>
      <c r="VIO20" s="47"/>
      <c r="VIP20" s="48"/>
      <c r="VIQ20" s="49"/>
      <c r="VIR20" s="49"/>
      <c r="VIS20" s="49"/>
      <c r="VIT20" s="49"/>
      <c r="VIU20" s="49"/>
      <c r="VIV20" s="49"/>
      <c r="VIW20" s="49"/>
      <c r="VIX20" s="49"/>
      <c r="VIY20" s="49"/>
      <c r="VIZ20" s="49"/>
      <c r="VJA20" s="49"/>
      <c r="VJB20" s="49"/>
      <c r="VJC20" s="49"/>
      <c r="VJD20" s="49"/>
      <c r="VJE20" s="49"/>
      <c r="VJF20" s="49"/>
      <c r="VJG20" s="49"/>
      <c r="VJH20" s="49"/>
      <c r="VJI20" s="49"/>
      <c r="VJJ20" s="49"/>
      <c r="VJK20" s="49"/>
      <c r="VJL20" s="49"/>
      <c r="VJM20" s="49"/>
      <c r="VJN20" s="49"/>
      <c r="VJO20" s="49"/>
      <c r="VJP20" s="49"/>
      <c r="VJQ20" s="49"/>
      <c r="VJR20" s="49"/>
      <c r="VJS20" s="47"/>
      <c r="VJT20" s="48"/>
      <c r="VJU20" s="49"/>
      <c r="VJV20" s="49"/>
      <c r="VJW20" s="49"/>
      <c r="VJX20" s="49"/>
      <c r="VJY20" s="49"/>
      <c r="VJZ20" s="49"/>
      <c r="VKA20" s="49"/>
      <c r="VKB20" s="49"/>
      <c r="VKC20" s="49"/>
      <c r="VKD20" s="49"/>
      <c r="VKE20" s="49"/>
      <c r="VKF20" s="49"/>
      <c r="VKG20" s="49"/>
      <c r="VKH20" s="49"/>
      <c r="VKI20" s="49"/>
      <c r="VKJ20" s="49"/>
      <c r="VKK20" s="49"/>
      <c r="VKL20" s="49"/>
      <c r="VKM20" s="49"/>
      <c r="VKN20" s="49"/>
      <c r="VKO20" s="49"/>
      <c r="VKP20" s="49"/>
      <c r="VKQ20" s="49"/>
      <c r="VKR20" s="49"/>
      <c r="VKS20" s="49"/>
      <c r="VKT20" s="49"/>
      <c r="VKU20" s="49"/>
      <c r="VKV20" s="49"/>
      <c r="VKW20" s="47"/>
      <c r="VKX20" s="48"/>
      <c r="VKY20" s="49"/>
      <c r="VKZ20" s="49"/>
      <c r="VLA20" s="49"/>
      <c r="VLB20" s="49"/>
      <c r="VLC20" s="49"/>
      <c r="VLD20" s="49"/>
      <c r="VLE20" s="49"/>
      <c r="VLF20" s="49"/>
      <c r="VLG20" s="49"/>
      <c r="VLH20" s="49"/>
      <c r="VLI20" s="49"/>
      <c r="VLJ20" s="49"/>
      <c r="VLK20" s="49"/>
      <c r="VLL20" s="49"/>
      <c r="VLM20" s="49"/>
      <c r="VLN20" s="49"/>
      <c r="VLO20" s="49"/>
      <c r="VLP20" s="49"/>
      <c r="VLQ20" s="49"/>
      <c r="VLR20" s="49"/>
      <c r="VLS20" s="49"/>
      <c r="VLT20" s="49"/>
      <c r="VLU20" s="49"/>
      <c r="VLV20" s="49"/>
      <c r="VLW20" s="49"/>
      <c r="VLX20" s="49"/>
      <c r="VLY20" s="49"/>
      <c r="VLZ20" s="49"/>
      <c r="VMA20" s="47"/>
      <c r="VMB20" s="48"/>
      <c r="VMC20" s="49"/>
      <c r="VMD20" s="49"/>
      <c r="VME20" s="49"/>
      <c r="VMF20" s="49"/>
      <c r="VMG20" s="49"/>
      <c r="VMH20" s="49"/>
      <c r="VMI20" s="49"/>
      <c r="VMJ20" s="49"/>
      <c r="VMK20" s="49"/>
      <c r="VML20" s="49"/>
      <c r="VMM20" s="49"/>
      <c r="VMN20" s="49"/>
      <c r="VMO20" s="49"/>
      <c r="VMP20" s="49"/>
      <c r="VMQ20" s="49"/>
      <c r="VMR20" s="49"/>
      <c r="VMS20" s="49"/>
      <c r="VMT20" s="49"/>
      <c r="VMU20" s="49"/>
      <c r="VMV20" s="49"/>
      <c r="VMW20" s="49"/>
      <c r="VMX20" s="49"/>
      <c r="VMY20" s="49"/>
      <c r="VMZ20" s="49"/>
      <c r="VNA20" s="49"/>
      <c r="VNB20" s="49"/>
      <c r="VNC20" s="49"/>
      <c r="VND20" s="49"/>
      <c r="VNE20" s="47"/>
      <c r="VNF20" s="48"/>
      <c r="VNG20" s="49"/>
      <c r="VNH20" s="49"/>
      <c r="VNI20" s="49"/>
      <c r="VNJ20" s="49"/>
      <c r="VNK20" s="49"/>
      <c r="VNL20" s="49"/>
      <c r="VNM20" s="49"/>
      <c r="VNN20" s="49"/>
      <c r="VNO20" s="49"/>
      <c r="VNP20" s="49"/>
      <c r="VNQ20" s="49"/>
      <c r="VNR20" s="49"/>
      <c r="VNS20" s="49"/>
      <c r="VNT20" s="49"/>
      <c r="VNU20" s="49"/>
      <c r="VNV20" s="49"/>
      <c r="VNW20" s="49"/>
      <c r="VNX20" s="49"/>
      <c r="VNY20" s="49"/>
      <c r="VNZ20" s="49"/>
      <c r="VOA20" s="49"/>
      <c r="VOB20" s="49"/>
      <c r="VOC20" s="49"/>
      <c r="VOD20" s="49"/>
      <c r="VOE20" s="49"/>
      <c r="VOF20" s="49"/>
      <c r="VOG20" s="49"/>
      <c r="VOH20" s="49"/>
      <c r="VOI20" s="47"/>
      <c r="VOJ20" s="48"/>
      <c r="VOK20" s="49"/>
      <c r="VOL20" s="49"/>
      <c r="VOM20" s="49"/>
      <c r="VON20" s="49"/>
      <c r="VOO20" s="49"/>
      <c r="VOP20" s="49"/>
      <c r="VOQ20" s="49"/>
      <c r="VOR20" s="49"/>
      <c r="VOS20" s="49"/>
      <c r="VOT20" s="49"/>
      <c r="VOU20" s="49"/>
      <c r="VOV20" s="49"/>
      <c r="VOW20" s="49"/>
      <c r="VOX20" s="49"/>
      <c r="VOY20" s="49"/>
      <c r="VOZ20" s="49"/>
      <c r="VPA20" s="49"/>
      <c r="VPB20" s="49"/>
      <c r="VPC20" s="49"/>
      <c r="VPD20" s="49"/>
      <c r="VPE20" s="49"/>
      <c r="VPF20" s="49"/>
      <c r="VPG20" s="49"/>
      <c r="VPH20" s="49"/>
      <c r="VPI20" s="49"/>
      <c r="VPJ20" s="49"/>
      <c r="VPK20" s="49"/>
      <c r="VPL20" s="49"/>
      <c r="VPM20" s="47"/>
      <c r="VPN20" s="48"/>
      <c r="VPO20" s="49"/>
      <c r="VPP20" s="49"/>
      <c r="VPQ20" s="49"/>
      <c r="VPR20" s="49"/>
      <c r="VPS20" s="49"/>
      <c r="VPT20" s="49"/>
      <c r="VPU20" s="49"/>
      <c r="VPV20" s="49"/>
      <c r="VPW20" s="49"/>
      <c r="VPX20" s="49"/>
      <c r="VPY20" s="49"/>
      <c r="VPZ20" s="49"/>
      <c r="VQA20" s="49"/>
      <c r="VQB20" s="49"/>
      <c r="VQC20" s="49"/>
      <c r="VQD20" s="49"/>
      <c r="VQE20" s="49"/>
      <c r="VQF20" s="49"/>
      <c r="VQG20" s="49"/>
      <c r="VQH20" s="49"/>
      <c r="VQI20" s="49"/>
      <c r="VQJ20" s="49"/>
      <c r="VQK20" s="49"/>
      <c r="VQL20" s="49"/>
      <c r="VQM20" s="49"/>
      <c r="VQN20" s="49"/>
      <c r="VQO20" s="49"/>
      <c r="VQP20" s="49"/>
      <c r="VQQ20" s="47"/>
      <c r="VQR20" s="48"/>
      <c r="VQS20" s="49"/>
      <c r="VQT20" s="49"/>
      <c r="VQU20" s="49"/>
      <c r="VQV20" s="49"/>
      <c r="VQW20" s="49"/>
      <c r="VQX20" s="49"/>
      <c r="VQY20" s="49"/>
      <c r="VQZ20" s="49"/>
      <c r="VRA20" s="49"/>
      <c r="VRB20" s="49"/>
      <c r="VRC20" s="49"/>
      <c r="VRD20" s="49"/>
      <c r="VRE20" s="49"/>
      <c r="VRF20" s="49"/>
      <c r="VRG20" s="49"/>
      <c r="VRH20" s="49"/>
      <c r="VRI20" s="49"/>
      <c r="VRJ20" s="49"/>
      <c r="VRK20" s="49"/>
      <c r="VRL20" s="49"/>
      <c r="VRM20" s="49"/>
      <c r="VRN20" s="49"/>
      <c r="VRO20" s="49"/>
      <c r="VRP20" s="49"/>
      <c r="VRQ20" s="49"/>
      <c r="VRR20" s="49"/>
      <c r="VRS20" s="49"/>
      <c r="VRT20" s="49"/>
      <c r="VRU20" s="47"/>
      <c r="VRV20" s="48"/>
      <c r="VRW20" s="49"/>
      <c r="VRX20" s="49"/>
      <c r="VRY20" s="49"/>
      <c r="VRZ20" s="49"/>
      <c r="VSA20" s="49"/>
      <c r="VSB20" s="49"/>
      <c r="VSC20" s="49"/>
      <c r="VSD20" s="49"/>
      <c r="VSE20" s="49"/>
      <c r="VSF20" s="49"/>
      <c r="VSG20" s="49"/>
      <c r="VSH20" s="49"/>
      <c r="VSI20" s="49"/>
      <c r="VSJ20" s="49"/>
      <c r="VSK20" s="49"/>
      <c r="VSL20" s="49"/>
      <c r="VSM20" s="49"/>
      <c r="VSN20" s="49"/>
      <c r="VSO20" s="49"/>
      <c r="VSP20" s="49"/>
      <c r="VSQ20" s="49"/>
      <c r="VSR20" s="49"/>
      <c r="VSS20" s="49"/>
      <c r="VST20" s="49"/>
      <c r="VSU20" s="49"/>
      <c r="VSV20" s="49"/>
      <c r="VSW20" s="49"/>
      <c r="VSX20" s="49"/>
      <c r="VSY20" s="47"/>
      <c r="VSZ20" s="48"/>
      <c r="VTA20" s="49"/>
      <c r="VTB20" s="49"/>
      <c r="VTC20" s="49"/>
      <c r="VTD20" s="49"/>
      <c r="VTE20" s="49"/>
      <c r="VTF20" s="49"/>
      <c r="VTG20" s="49"/>
      <c r="VTH20" s="49"/>
      <c r="VTI20" s="49"/>
      <c r="VTJ20" s="49"/>
      <c r="VTK20" s="49"/>
      <c r="VTL20" s="49"/>
      <c r="VTM20" s="49"/>
      <c r="VTN20" s="49"/>
      <c r="VTO20" s="49"/>
      <c r="VTP20" s="49"/>
      <c r="VTQ20" s="49"/>
      <c r="VTR20" s="49"/>
      <c r="VTS20" s="49"/>
      <c r="VTT20" s="49"/>
      <c r="VTU20" s="49"/>
      <c r="VTV20" s="49"/>
      <c r="VTW20" s="49"/>
      <c r="VTX20" s="49"/>
      <c r="VTY20" s="49"/>
      <c r="VTZ20" s="49"/>
      <c r="VUA20" s="49"/>
      <c r="VUB20" s="49"/>
      <c r="VUC20" s="47"/>
      <c r="VUD20" s="48"/>
      <c r="VUE20" s="49"/>
      <c r="VUF20" s="49"/>
      <c r="VUG20" s="49"/>
      <c r="VUH20" s="49"/>
      <c r="VUI20" s="49"/>
      <c r="VUJ20" s="49"/>
      <c r="VUK20" s="49"/>
      <c r="VUL20" s="49"/>
      <c r="VUM20" s="49"/>
      <c r="VUN20" s="49"/>
      <c r="VUO20" s="49"/>
      <c r="VUP20" s="49"/>
      <c r="VUQ20" s="49"/>
      <c r="VUR20" s="49"/>
      <c r="VUS20" s="49"/>
      <c r="VUT20" s="49"/>
      <c r="VUU20" s="49"/>
      <c r="VUV20" s="49"/>
      <c r="VUW20" s="49"/>
      <c r="VUX20" s="49"/>
      <c r="VUY20" s="49"/>
      <c r="VUZ20" s="49"/>
      <c r="VVA20" s="49"/>
      <c r="VVB20" s="49"/>
      <c r="VVC20" s="49"/>
      <c r="VVD20" s="49"/>
      <c r="VVE20" s="49"/>
      <c r="VVF20" s="49"/>
      <c r="VVG20" s="47"/>
      <c r="VVH20" s="48"/>
      <c r="VVI20" s="49"/>
      <c r="VVJ20" s="49"/>
      <c r="VVK20" s="49"/>
      <c r="VVL20" s="49"/>
      <c r="VVM20" s="49"/>
      <c r="VVN20" s="49"/>
      <c r="VVO20" s="49"/>
      <c r="VVP20" s="49"/>
      <c r="VVQ20" s="49"/>
      <c r="VVR20" s="49"/>
      <c r="VVS20" s="49"/>
      <c r="VVT20" s="49"/>
      <c r="VVU20" s="49"/>
      <c r="VVV20" s="49"/>
      <c r="VVW20" s="49"/>
      <c r="VVX20" s="49"/>
      <c r="VVY20" s="49"/>
      <c r="VVZ20" s="49"/>
      <c r="VWA20" s="49"/>
      <c r="VWB20" s="49"/>
      <c r="VWC20" s="49"/>
      <c r="VWD20" s="49"/>
      <c r="VWE20" s="49"/>
      <c r="VWF20" s="49"/>
      <c r="VWG20" s="49"/>
      <c r="VWH20" s="49"/>
      <c r="VWI20" s="49"/>
      <c r="VWJ20" s="49"/>
      <c r="VWK20" s="47"/>
      <c r="VWL20" s="48"/>
      <c r="VWM20" s="49"/>
      <c r="VWN20" s="49"/>
      <c r="VWO20" s="49"/>
      <c r="VWP20" s="49"/>
      <c r="VWQ20" s="49"/>
      <c r="VWR20" s="49"/>
      <c r="VWS20" s="49"/>
      <c r="VWT20" s="49"/>
      <c r="VWU20" s="49"/>
      <c r="VWV20" s="49"/>
      <c r="VWW20" s="49"/>
      <c r="VWX20" s="49"/>
      <c r="VWY20" s="49"/>
      <c r="VWZ20" s="49"/>
      <c r="VXA20" s="49"/>
      <c r="VXB20" s="49"/>
      <c r="VXC20" s="49"/>
      <c r="VXD20" s="49"/>
      <c r="VXE20" s="49"/>
      <c r="VXF20" s="49"/>
      <c r="VXG20" s="49"/>
      <c r="VXH20" s="49"/>
      <c r="VXI20" s="49"/>
      <c r="VXJ20" s="49"/>
      <c r="VXK20" s="49"/>
      <c r="VXL20" s="49"/>
      <c r="VXM20" s="49"/>
      <c r="VXN20" s="49"/>
      <c r="VXO20" s="47"/>
      <c r="VXP20" s="48"/>
      <c r="VXQ20" s="49"/>
      <c r="VXR20" s="49"/>
      <c r="VXS20" s="49"/>
      <c r="VXT20" s="49"/>
      <c r="VXU20" s="49"/>
      <c r="VXV20" s="49"/>
      <c r="VXW20" s="49"/>
      <c r="VXX20" s="49"/>
      <c r="VXY20" s="49"/>
      <c r="VXZ20" s="49"/>
      <c r="VYA20" s="49"/>
      <c r="VYB20" s="49"/>
      <c r="VYC20" s="49"/>
      <c r="VYD20" s="49"/>
      <c r="VYE20" s="49"/>
      <c r="VYF20" s="49"/>
      <c r="VYG20" s="49"/>
      <c r="VYH20" s="49"/>
      <c r="VYI20" s="49"/>
      <c r="VYJ20" s="49"/>
      <c r="VYK20" s="49"/>
      <c r="VYL20" s="49"/>
      <c r="VYM20" s="49"/>
      <c r="VYN20" s="49"/>
      <c r="VYO20" s="49"/>
      <c r="VYP20" s="49"/>
      <c r="VYQ20" s="49"/>
      <c r="VYR20" s="49"/>
      <c r="VYS20" s="47"/>
      <c r="VYT20" s="48"/>
      <c r="VYU20" s="49"/>
      <c r="VYV20" s="49"/>
      <c r="VYW20" s="49"/>
      <c r="VYX20" s="49"/>
      <c r="VYY20" s="49"/>
      <c r="VYZ20" s="49"/>
      <c r="VZA20" s="49"/>
      <c r="VZB20" s="49"/>
      <c r="VZC20" s="49"/>
      <c r="VZD20" s="49"/>
      <c r="VZE20" s="49"/>
      <c r="VZF20" s="49"/>
      <c r="VZG20" s="49"/>
      <c r="VZH20" s="49"/>
      <c r="VZI20" s="49"/>
      <c r="VZJ20" s="49"/>
      <c r="VZK20" s="49"/>
      <c r="VZL20" s="49"/>
      <c r="VZM20" s="49"/>
      <c r="VZN20" s="49"/>
      <c r="VZO20" s="49"/>
      <c r="VZP20" s="49"/>
      <c r="VZQ20" s="49"/>
      <c r="VZR20" s="49"/>
      <c r="VZS20" s="49"/>
      <c r="VZT20" s="49"/>
      <c r="VZU20" s="49"/>
      <c r="VZV20" s="49"/>
      <c r="VZW20" s="47"/>
      <c r="VZX20" s="48"/>
      <c r="VZY20" s="49"/>
      <c r="VZZ20" s="49"/>
      <c r="WAA20" s="49"/>
      <c r="WAB20" s="49"/>
      <c r="WAC20" s="49"/>
      <c r="WAD20" s="49"/>
      <c r="WAE20" s="49"/>
      <c r="WAF20" s="49"/>
      <c r="WAG20" s="49"/>
      <c r="WAH20" s="49"/>
      <c r="WAI20" s="49"/>
      <c r="WAJ20" s="49"/>
      <c r="WAK20" s="49"/>
      <c r="WAL20" s="49"/>
      <c r="WAM20" s="49"/>
      <c r="WAN20" s="49"/>
      <c r="WAO20" s="49"/>
      <c r="WAP20" s="49"/>
      <c r="WAQ20" s="49"/>
      <c r="WAR20" s="49"/>
      <c r="WAS20" s="49"/>
      <c r="WAT20" s="49"/>
      <c r="WAU20" s="49"/>
      <c r="WAV20" s="49"/>
      <c r="WAW20" s="49"/>
      <c r="WAX20" s="49"/>
      <c r="WAY20" s="49"/>
      <c r="WAZ20" s="49"/>
      <c r="WBA20" s="47"/>
      <c r="WBB20" s="48"/>
      <c r="WBC20" s="49"/>
      <c r="WBD20" s="49"/>
      <c r="WBE20" s="49"/>
      <c r="WBF20" s="49"/>
      <c r="WBG20" s="49"/>
      <c r="WBH20" s="49"/>
      <c r="WBI20" s="49"/>
      <c r="WBJ20" s="49"/>
      <c r="WBK20" s="49"/>
      <c r="WBL20" s="49"/>
      <c r="WBM20" s="49"/>
      <c r="WBN20" s="49"/>
      <c r="WBO20" s="49"/>
      <c r="WBP20" s="49"/>
      <c r="WBQ20" s="49"/>
      <c r="WBR20" s="49"/>
      <c r="WBS20" s="49"/>
      <c r="WBT20" s="49"/>
      <c r="WBU20" s="49"/>
      <c r="WBV20" s="49"/>
      <c r="WBW20" s="49"/>
      <c r="WBX20" s="49"/>
      <c r="WBY20" s="49"/>
      <c r="WBZ20" s="49"/>
      <c r="WCA20" s="49"/>
      <c r="WCB20" s="49"/>
      <c r="WCC20" s="49"/>
      <c r="WCD20" s="49"/>
      <c r="WCE20" s="47"/>
      <c r="WCF20" s="48"/>
      <c r="WCG20" s="49"/>
      <c r="WCH20" s="49"/>
      <c r="WCI20" s="49"/>
      <c r="WCJ20" s="49"/>
      <c r="WCK20" s="49"/>
      <c r="WCL20" s="49"/>
      <c r="WCM20" s="49"/>
      <c r="WCN20" s="49"/>
      <c r="WCO20" s="49"/>
      <c r="WCP20" s="49"/>
      <c r="WCQ20" s="49"/>
      <c r="WCR20" s="49"/>
      <c r="WCS20" s="49"/>
      <c r="WCT20" s="49"/>
      <c r="WCU20" s="49"/>
      <c r="WCV20" s="49"/>
      <c r="WCW20" s="49"/>
      <c r="WCX20" s="49"/>
      <c r="WCY20" s="49"/>
      <c r="WCZ20" s="49"/>
      <c r="WDA20" s="49"/>
      <c r="WDB20" s="49"/>
      <c r="WDC20" s="49"/>
      <c r="WDD20" s="49"/>
      <c r="WDE20" s="49"/>
      <c r="WDF20" s="49"/>
      <c r="WDG20" s="49"/>
      <c r="WDH20" s="49"/>
      <c r="WDI20" s="47"/>
      <c r="WDJ20" s="48"/>
      <c r="WDK20" s="49"/>
      <c r="WDL20" s="49"/>
      <c r="WDM20" s="49"/>
      <c r="WDN20" s="49"/>
      <c r="WDO20" s="49"/>
      <c r="WDP20" s="49"/>
      <c r="WDQ20" s="49"/>
      <c r="WDR20" s="49"/>
      <c r="WDS20" s="49"/>
      <c r="WDT20" s="49"/>
      <c r="WDU20" s="49"/>
      <c r="WDV20" s="49"/>
      <c r="WDW20" s="49"/>
      <c r="WDX20" s="49"/>
      <c r="WDY20" s="49"/>
      <c r="WDZ20" s="49"/>
      <c r="WEA20" s="49"/>
      <c r="WEB20" s="49"/>
      <c r="WEC20" s="49"/>
      <c r="WED20" s="49"/>
      <c r="WEE20" s="49"/>
      <c r="WEF20" s="49"/>
      <c r="WEG20" s="49"/>
      <c r="WEH20" s="49"/>
      <c r="WEI20" s="49"/>
      <c r="WEJ20" s="49"/>
      <c r="WEK20" s="49"/>
      <c r="WEL20" s="49"/>
      <c r="WEM20" s="47"/>
      <c r="WEN20" s="48"/>
      <c r="WEO20" s="49"/>
      <c r="WEP20" s="49"/>
      <c r="WEQ20" s="49"/>
      <c r="WER20" s="49"/>
      <c r="WES20" s="49"/>
      <c r="WET20" s="49"/>
      <c r="WEU20" s="49"/>
      <c r="WEV20" s="49"/>
      <c r="WEW20" s="49"/>
      <c r="WEX20" s="49"/>
      <c r="WEY20" s="49"/>
      <c r="WEZ20" s="49"/>
      <c r="WFA20" s="49"/>
      <c r="WFB20" s="49"/>
      <c r="WFC20" s="49"/>
      <c r="WFD20" s="49"/>
      <c r="WFE20" s="49"/>
      <c r="WFF20" s="49"/>
      <c r="WFG20" s="49"/>
      <c r="WFH20" s="49"/>
      <c r="WFI20" s="49"/>
      <c r="WFJ20" s="49"/>
      <c r="WFK20" s="49"/>
      <c r="WFL20" s="49"/>
      <c r="WFM20" s="49"/>
      <c r="WFN20" s="49"/>
      <c r="WFO20" s="49"/>
      <c r="WFP20" s="49"/>
      <c r="WFQ20" s="47"/>
      <c r="WFR20" s="48"/>
      <c r="WFS20" s="49"/>
      <c r="WFT20" s="49"/>
      <c r="WFU20" s="49"/>
      <c r="WFV20" s="49"/>
      <c r="WFW20" s="49"/>
      <c r="WFX20" s="49"/>
      <c r="WFY20" s="49"/>
      <c r="WFZ20" s="49"/>
      <c r="WGA20" s="49"/>
      <c r="WGB20" s="49"/>
      <c r="WGC20" s="49"/>
      <c r="WGD20" s="49"/>
      <c r="WGE20" s="49"/>
      <c r="WGF20" s="49"/>
      <c r="WGG20" s="49"/>
      <c r="WGH20" s="49"/>
      <c r="WGI20" s="49"/>
      <c r="WGJ20" s="49"/>
      <c r="WGK20" s="49"/>
      <c r="WGL20" s="49"/>
      <c r="WGM20" s="49"/>
      <c r="WGN20" s="49"/>
      <c r="WGO20" s="49"/>
      <c r="WGP20" s="49"/>
      <c r="WGQ20" s="49"/>
      <c r="WGR20" s="49"/>
      <c r="WGS20" s="49"/>
      <c r="WGT20" s="49"/>
      <c r="WGU20" s="47"/>
      <c r="WGV20" s="48"/>
      <c r="WGW20" s="49"/>
      <c r="WGX20" s="49"/>
      <c r="WGY20" s="49"/>
      <c r="WGZ20" s="49"/>
      <c r="WHA20" s="49"/>
      <c r="WHB20" s="49"/>
      <c r="WHC20" s="49"/>
      <c r="WHD20" s="49"/>
      <c r="WHE20" s="49"/>
      <c r="WHF20" s="49"/>
      <c r="WHG20" s="49"/>
      <c r="WHH20" s="49"/>
      <c r="WHI20" s="49"/>
      <c r="WHJ20" s="49"/>
      <c r="WHK20" s="49"/>
      <c r="WHL20" s="49"/>
      <c r="WHM20" s="49"/>
      <c r="WHN20" s="49"/>
      <c r="WHO20" s="49"/>
      <c r="WHP20" s="49"/>
      <c r="WHQ20" s="49"/>
      <c r="WHR20" s="49"/>
      <c r="WHS20" s="49"/>
      <c r="WHT20" s="49"/>
      <c r="WHU20" s="49"/>
      <c r="WHV20" s="49"/>
      <c r="WHW20" s="49"/>
      <c r="WHX20" s="49"/>
      <c r="WHY20" s="47"/>
      <c r="WHZ20" s="48"/>
      <c r="WIA20" s="49"/>
      <c r="WIB20" s="49"/>
      <c r="WIC20" s="49"/>
      <c r="WID20" s="49"/>
      <c r="WIE20" s="49"/>
      <c r="WIF20" s="49"/>
      <c r="WIG20" s="49"/>
      <c r="WIH20" s="49"/>
      <c r="WII20" s="49"/>
      <c r="WIJ20" s="49"/>
      <c r="WIK20" s="49"/>
      <c r="WIL20" s="49"/>
      <c r="WIM20" s="49"/>
      <c r="WIN20" s="49"/>
      <c r="WIO20" s="49"/>
      <c r="WIP20" s="49"/>
      <c r="WIQ20" s="49"/>
      <c r="WIR20" s="49"/>
      <c r="WIS20" s="49"/>
      <c r="WIT20" s="49"/>
      <c r="WIU20" s="49"/>
      <c r="WIV20" s="49"/>
      <c r="WIW20" s="49"/>
      <c r="WIX20" s="49"/>
      <c r="WIY20" s="49"/>
      <c r="WIZ20" s="49"/>
      <c r="WJA20" s="49"/>
      <c r="WJB20" s="49"/>
      <c r="WJC20" s="47"/>
      <c r="WJD20" s="48"/>
      <c r="WJE20" s="49"/>
      <c r="WJF20" s="49"/>
      <c r="WJG20" s="49"/>
      <c r="WJH20" s="49"/>
      <c r="WJI20" s="49"/>
      <c r="WJJ20" s="49"/>
      <c r="WJK20" s="49"/>
      <c r="WJL20" s="49"/>
      <c r="WJM20" s="49"/>
      <c r="WJN20" s="49"/>
      <c r="WJO20" s="49"/>
      <c r="WJP20" s="49"/>
      <c r="WJQ20" s="49"/>
      <c r="WJR20" s="49"/>
      <c r="WJS20" s="49"/>
      <c r="WJT20" s="49"/>
      <c r="WJU20" s="49"/>
      <c r="WJV20" s="49"/>
      <c r="WJW20" s="49"/>
      <c r="WJX20" s="49"/>
      <c r="WJY20" s="49"/>
      <c r="WJZ20" s="49"/>
      <c r="WKA20" s="49"/>
      <c r="WKB20" s="49"/>
      <c r="WKC20" s="49"/>
      <c r="WKD20" s="49"/>
      <c r="WKE20" s="49"/>
      <c r="WKF20" s="49"/>
      <c r="WKG20" s="47"/>
      <c r="WKH20" s="48"/>
      <c r="WKI20" s="49"/>
      <c r="WKJ20" s="49"/>
      <c r="WKK20" s="49"/>
      <c r="WKL20" s="49"/>
      <c r="WKM20" s="49"/>
      <c r="WKN20" s="49"/>
      <c r="WKO20" s="49"/>
      <c r="WKP20" s="49"/>
      <c r="WKQ20" s="49"/>
      <c r="WKR20" s="49"/>
      <c r="WKS20" s="49"/>
      <c r="WKT20" s="49"/>
      <c r="WKU20" s="49"/>
      <c r="WKV20" s="49"/>
      <c r="WKW20" s="49"/>
      <c r="WKX20" s="49"/>
      <c r="WKY20" s="49"/>
      <c r="WKZ20" s="49"/>
      <c r="WLA20" s="49"/>
      <c r="WLB20" s="49"/>
      <c r="WLC20" s="49"/>
      <c r="WLD20" s="49"/>
      <c r="WLE20" s="49"/>
      <c r="WLF20" s="49"/>
      <c r="WLG20" s="49"/>
      <c r="WLH20" s="49"/>
      <c r="WLI20" s="49"/>
      <c r="WLJ20" s="49"/>
      <c r="WLK20" s="47"/>
      <c r="WLL20" s="48"/>
      <c r="WLM20" s="49"/>
      <c r="WLN20" s="49"/>
      <c r="WLO20" s="49"/>
      <c r="WLP20" s="49"/>
      <c r="WLQ20" s="49"/>
      <c r="WLR20" s="49"/>
      <c r="WLS20" s="49"/>
      <c r="WLT20" s="49"/>
      <c r="WLU20" s="49"/>
      <c r="WLV20" s="49"/>
      <c r="WLW20" s="49"/>
      <c r="WLX20" s="49"/>
      <c r="WLY20" s="49"/>
      <c r="WLZ20" s="49"/>
      <c r="WMA20" s="49"/>
      <c r="WMB20" s="49"/>
      <c r="WMC20" s="49"/>
      <c r="WMD20" s="49"/>
      <c r="WME20" s="49"/>
      <c r="WMF20" s="49"/>
      <c r="WMG20" s="49"/>
      <c r="WMH20" s="49"/>
      <c r="WMI20" s="49"/>
      <c r="WMJ20" s="49"/>
      <c r="WMK20" s="49"/>
      <c r="WML20" s="49"/>
      <c r="WMM20" s="49"/>
      <c r="WMN20" s="49"/>
      <c r="WMO20" s="47"/>
      <c r="WMP20" s="48"/>
      <c r="WMQ20" s="49"/>
      <c r="WMR20" s="49"/>
      <c r="WMS20" s="49"/>
      <c r="WMT20" s="49"/>
      <c r="WMU20" s="49"/>
      <c r="WMV20" s="49"/>
      <c r="WMW20" s="49"/>
      <c r="WMX20" s="49"/>
      <c r="WMY20" s="49"/>
      <c r="WMZ20" s="49"/>
      <c r="WNA20" s="49"/>
      <c r="WNB20" s="49"/>
      <c r="WNC20" s="49"/>
      <c r="WND20" s="49"/>
      <c r="WNE20" s="49"/>
      <c r="WNF20" s="49"/>
      <c r="WNG20" s="49"/>
      <c r="WNH20" s="49"/>
      <c r="WNI20" s="49"/>
      <c r="WNJ20" s="49"/>
      <c r="WNK20" s="49"/>
      <c r="WNL20" s="49"/>
      <c r="WNM20" s="49"/>
      <c r="WNN20" s="49"/>
      <c r="WNO20" s="49"/>
      <c r="WNP20" s="49"/>
      <c r="WNQ20" s="49"/>
      <c r="WNR20" s="49"/>
      <c r="WNS20" s="47"/>
      <c r="WNT20" s="48"/>
      <c r="WNU20" s="49"/>
      <c r="WNV20" s="49"/>
      <c r="WNW20" s="49"/>
      <c r="WNX20" s="49"/>
      <c r="WNY20" s="49"/>
      <c r="WNZ20" s="49"/>
      <c r="WOA20" s="49"/>
      <c r="WOB20" s="49"/>
      <c r="WOC20" s="49"/>
      <c r="WOD20" s="49"/>
      <c r="WOE20" s="49"/>
      <c r="WOF20" s="49"/>
      <c r="WOG20" s="49"/>
      <c r="WOH20" s="49"/>
      <c r="WOI20" s="49"/>
      <c r="WOJ20" s="49"/>
      <c r="WOK20" s="49"/>
      <c r="WOL20" s="49"/>
      <c r="WOM20" s="49"/>
      <c r="WON20" s="49"/>
      <c r="WOO20" s="49"/>
      <c r="WOP20" s="49"/>
      <c r="WOQ20" s="49"/>
      <c r="WOR20" s="49"/>
      <c r="WOS20" s="49"/>
      <c r="WOT20" s="49"/>
      <c r="WOU20" s="49"/>
      <c r="WOV20" s="49"/>
      <c r="WOW20" s="47"/>
      <c r="WOX20" s="48"/>
      <c r="WOY20" s="49"/>
      <c r="WOZ20" s="49"/>
      <c r="WPA20" s="49"/>
      <c r="WPB20" s="49"/>
      <c r="WPC20" s="49"/>
      <c r="WPD20" s="49"/>
      <c r="WPE20" s="49"/>
      <c r="WPF20" s="49"/>
      <c r="WPG20" s="49"/>
      <c r="WPH20" s="49"/>
      <c r="WPI20" s="49"/>
      <c r="WPJ20" s="49"/>
      <c r="WPK20" s="49"/>
      <c r="WPL20" s="49"/>
      <c r="WPM20" s="49"/>
      <c r="WPN20" s="49"/>
      <c r="WPO20" s="49"/>
      <c r="WPP20" s="49"/>
      <c r="WPQ20" s="49"/>
      <c r="WPR20" s="49"/>
      <c r="WPS20" s="49"/>
      <c r="WPT20" s="49"/>
      <c r="WPU20" s="49"/>
      <c r="WPV20" s="49"/>
      <c r="WPW20" s="49"/>
      <c r="WPX20" s="49"/>
      <c r="WPY20" s="49"/>
      <c r="WPZ20" s="49"/>
      <c r="WQA20" s="47"/>
      <c r="WQB20" s="48"/>
      <c r="WQC20" s="49"/>
      <c r="WQD20" s="49"/>
      <c r="WQE20" s="49"/>
      <c r="WQF20" s="49"/>
      <c r="WQG20" s="49"/>
      <c r="WQH20" s="49"/>
      <c r="WQI20" s="49"/>
      <c r="WQJ20" s="49"/>
      <c r="WQK20" s="49"/>
      <c r="WQL20" s="49"/>
      <c r="WQM20" s="49"/>
      <c r="WQN20" s="49"/>
      <c r="WQO20" s="49"/>
      <c r="WQP20" s="49"/>
      <c r="WQQ20" s="49"/>
      <c r="WQR20" s="49"/>
      <c r="WQS20" s="49"/>
      <c r="WQT20" s="49"/>
      <c r="WQU20" s="49"/>
      <c r="WQV20" s="49"/>
      <c r="WQW20" s="49"/>
      <c r="WQX20" s="49"/>
      <c r="WQY20" s="49"/>
      <c r="WQZ20" s="49"/>
      <c r="WRA20" s="49"/>
      <c r="WRB20" s="49"/>
      <c r="WRC20" s="49"/>
      <c r="WRD20" s="49"/>
      <c r="WRE20" s="47"/>
      <c r="WRF20" s="48"/>
      <c r="WRG20" s="49"/>
      <c r="WRH20" s="49"/>
      <c r="WRI20" s="49"/>
      <c r="WRJ20" s="49"/>
      <c r="WRK20" s="49"/>
      <c r="WRL20" s="49"/>
      <c r="WRM20" s="49"/>
      <c r="WRN20" s="49"/>
      <c r="WRO20" s="49"/>
      <c r="WRP20" s="49"/>
      <c r="WRQ20" s="49"/>
      <c r="WRR20" s="49"/>
      <c r="WRS20" s="49"/>
      <c r="WRT20" s="49"/>
      <c r="WRU20" s="49"/>
      <c r="WRV20" s="49"/>
      <c r="WRW20" s="49"/>
      <c r="WRX20" s="49"/>
      <c r="WRY20" s="49"/>
      <c r="WRZ20" s="49"/>
      <c r="WSA20" s="49"/>
      <c r="WSB20" s="49"/>
      <c r="WSC20" s="49"/>
      <c r="WSD20" s="49"/>
      <c r="WSE20" s="49"/>
      <c r="WSF20" s="49"/>
      <c r="WSG20" s="49"/>
      <c r="WSH20" s="49"/>
      <c r="WSI20" s="47"/>
      <c r="WSJ20" s="48"/>
      <c r="WSK20" s="49"/>
      <c r="WSL20" s="49"/>
      <c r="WSM20" s="49"/>
      <c r="WSN20" s="49"/>
      <c r="WSO20" s="49"/>
      <c r="WSP20" s="49"/>
      <c r="WSQ20" s="49"/>
      <c r="WSR20" s="49"/>
      <c r="WSS20" s="49"/>
      <c r="WST20" s="49"/>
      <c r="WSU20" s="49"/>
      <c r="WSV20" s="49"/>
      <c r="WSW20" s="49"/>
      <c r="WSX20" s="49"/>
      <c r="WSY20" s="49"/>
      <c r="WSZ20" s="49"/>
      <c r="WTA20" s="49"/>
      <c r="WTB20" s="49"/>
      <c r="WTC20" s="49"/>
      <c r="WTD20" s="49"/>
      <c r="WTE20" s="49"/>
      <c r="WTF20" s="49"/>
      <c r="WTG20" s="49"/>
      <c r="WTH20" s="49"/>
      <c r="WTI20" s="49"/>
      <c r="WTJ20" s="49"/>
      <c r="WTK20" s="49"/>
      <c r="WTL20" s="49"/>
      <c r="WTM20" s="47"/>
      <c r="WTN20" s="48"/>
      <c r="WTO20" s="49"/>
      <c r="WTP20" s="49"/>
      <c r="WTQ20" s="49"/>
      <c r="WTR20" s="49"/>
      <c r="WTS20" s="49"/>
      <c r="WTT20" s="49"/>
      <c r="WTU20" s="49"/>
      <c r="WTV20" s="49"/>
      <c r="WTW20" s="49"/>
      <c r="WTX20" s="49"/>
      <c r="WTY20" s="49"/>
      <c r="WTZ20" s="49"/>
      <c r="WUA20" s="49"/>
      <c r="WUB20" s="49"/>
      <c r="WUC20" s="49"/>
      <c r="WUD20" s="49"/>
      <c r="WUE20" s="49"/>
      <c r="WUF20" s="49"/>
      <c r="WUG20" s="49"/>
      <c r="WUH20" s="49"/>
      <c r="WUI20" s="49"/>
      <c r="WUJ20" s="49"/>
      <c r="WUK20" s="49"/>
      <c r="WUL20" s="49"/>
      <c r="WUM20" s="49"/>
      <c r="WUN20" s="49"/>
      <c r="WUO20" s="49"/>
      <c r="WUP20" s="49"/>
      <c r="WUQ20" s="47"/>
      <c r="WUR20" s="48"/>
      <c r="WUS20" s="49"/>
      <c r="WUT20" s="49"/>
      <c r="WUU20" s="49"/>
      <c r="WUV20" s="49"/>
      <c r="WUW20" s="49"/>
      <c r="WUX20" s="49"/>
      <c r="WUY20" s="49"/>
      <c r="WUZ20" s="49"/>
      <c r="WVA20" s="49"/>
      <c r="WVB20" s="49"/>
      <c r="WVC20" s="49"/>
      <c r="WVD20" s="49"/>
      <c r="WVE20" s="49"/>
      <c r="WVF20" s="49"/>
      <c r="WVG20" s="49"/>
      <c r="WVH20" s="49"/>
      <c r="WVI20" s="49"/>
      <c r="WVJ20" s="49"/>
      <c r="WVK20" s="49"/>
      <c r="WVL20" s="49"/>
      <c r="WVM20" s="49"/>
      <c r="WVN20" s="49"/>
      <c r="WVO20" s="49"/>
      <c r="WVP20" s="49"/>
      <c r="WVQ20" s="49"/>
      <c r="WVR20" s="49"/>
      <c r="WVS20" s="49"/>
      <c r="WVT20" s="49"/>
      <c r="WVU20" s="47"/>
      <c r="WVV20" s="48"/>
      <c r="WVW20" s="49"/>
      <c r="WVX20" s="49"/>
      <c r="WVY20" s="49"/>
      <c r="WVZ20" s="49"/>
      <c r="WWA20" s="49"/>
      <c r="WWB20" s="49"/>
      <c r="WWC20" s="49"/>
      <c r="WWD20" s="49"/>
      <c r="WWE20" s="49"/>
      <c r="WWF20" s="49"/>
      <c r="WWG20" s="49"/>
      <c r="WWH20" s="49"/>
      <c r="WWI20" s="49"/>
      <c r="WWJ20" s="49"/>
      <c r="WWK20" s="49"/>
      <c r="WWL20" s="49"/>
      <c r="WWM20" s="49"/>
      <c r="WWN20" s="49"/>
      <c r="WWO20" s="49"/>
      <c r="WWP20" s="49"/>
      <c r="WWQ20" s="49"/>
      <c r="WWR20" s="49"/>
      <c r="WWS20" s="49"/>
      <c r="WWT20" s="49"/>
      <c r="WWU20" s="49"/>
      <c r="WWV20" s="49"/>
      <c r="WWW20" s="49"/>
      <c r="WWX20" s="49"/>
      <c r="WWY20" s="47"/>
      <c r="WWZ20" s="48"/>
      <c r="WXA20" s="49"/>
      <c r="WXB20" s="49"/>
      <c r="WXC20" s="49"/>
      <c r="WXD20" s="49"/>
      <c r="WXE20" s="49"/>
      <c r="WXF20" s="49"/>
      <c r="WXG20" s="49"/>
      <c r="WXH20" s="49"/>
      <c r="WXI20" s="49"/>
      <c r="WXJ20" s="49"/>
      <c r="WXK20" s="49"/>
      <c r="WXL20" s="49"/>
      <c r="WXM20" s="49"/>
      <c r="WXN20" s="49"/>
      <c r="WXO20" s="49"/>
      <c r="WXP20" s="49"/>
      <c r="WXQ20" s="49"/>
      <c r="WXR20" s="49"/>
      <c r="WXS20" s="49"/>
      <c r="WXT20" s="49"/>
      <c r="WXU20" s="49"/>
      <c r="WXV20" s="49"/>
      <c r="WXW20" s="49"/>
      <c r="WXX20" s="49"/>
      <c r="WXY20" s="49"/>
      <c r="WXZ20" s="49"/>
      <c r="WYA20" s="49"/>
      <c r="WYB20" s="49"/>
      <c r="WYC20" s="47"/>
      <c r="WYD20" s="48"/>
      <c r="WYE20" s="49"/>
      <c r="WYF20" s="49"/>
      <c r="WYG20" s="49"/>
      <c r="WYH20" s="49"/>
      <c r="WYI20" s="49"/>
      <c r="WYJ20" s="49"/>
      <c r="WYK20" s="49"/>
      <c r="WYL20" s="49"/>
      <c r="WYM20" s="49"/>
      <c r="WYN20" s="49"/>
      <c r="WYO20" s="49"/>
      <c r="WYP20" s="49"/>
      <c r="WYQ20" s="49"/>
      <c r="WYR20" s="49"/>
      <c r="WYS20" s="49"/>
      <c r="WYT20" s="49"/>
      <c r="WYU20" s="49"/>
      <c r="WYV20" s="49"/>
      <c r="WYW20" s="49"/>
      <c r="WYX20" s="49"/>
      <c r="WYY20" s="49"/>
      <c r="WYZ20" s="49"/>
      <c r="WZA20" s="49"/>
      <c r="WZB20" s="49"/>
      <c r="WZC20" s="49"/>
      <c r="WZD20" s="49"/>
      <c r="WZE20" s="49"/>
      <c r="WZF20" s="49"/>
      <c r="WZG20" s="47"/>
      <c r="WZH20" s="48"/>
      <c r="WZI20" s="49"/>
      <c r="WZJ20" s="49"/>
      <c r="WZK20" s="49"/>
      <c r="WZL20" s="49"/>
      <c r="WZM20" s="49"/>
      <c r="WZN20" s="49"/>
      <c r="WZO20" s="49"/>
      <c r="WZP20" s="49"/>
      <c r="WZQ20" s="49"/>
      <c r="WZR20" s="49"/>
      <c r="WZS20" s="49"/>
      <c r="WZT20" s="49"/>
      <c r="WZU20" s="49"/>
      <c r="WZV20" s="49"/>
      <c r="WZW20" s="49"/>
      <c r="WZX20" s="49"/>
      <c r="WZY20" s="49"/>
      <c r="WZZ20" s="49"/>
      <c r="XAA20" s="49"/>
      <c r="XAB20" s="49"/>
      <c r="XAC20" s="49"/>
      <c r="XAD20" s="49"/>
      <c r="XAE20" s="49"/>
      <c r="XAF20" s="49"/>
      <c r="XAG20" s="49"/>
      <c r="XAH20" s="49"/>
      <c r="XAI20" s="49"/>
      <c r="XAJ20" s="49"/>
      <c r="XAK20" s="47"/>
      <c r="XAL20" s="48"/>
      <c r="XAM20" s="49"/>
      <c r="XAN20" s="49"/>
      <c r="XAO20" s="49"/>
      <c r="XAP20" s="49"/>
      <c r="XAQ20" s="49"/>
      <c r="XAR20" s="49"/>
      <c r="XAS20" s="49"/>
      <c r="XAT20" s="49"/>
      <c r="XAU20" s="49"/>
      <c r="XAV20" s="49"/>
      <c r="XAW20" s="49"/>
      <c r="XAX20" s="49"/>
      <c r="XAY20" s="49"/>
      <c r="XAZ20" s="49"/>
      <c r="XBA20" s="49"/>
      <c r="XBB20" s="49"/>
      <c r="XBC20" s="49"/>
      <c r="XBD20" s="49"/>
      <c r="XBE20" s="49"/>
      <c r="XBF20" s="49"/>
      <c r="XBG20" s="49"/>
      <c r="XBH20" s="49"/>
      <c r="XBI20" s="49"/>
      <c r="XBJ20" s="49"/>
      <c r="XBK20" s="49"/>
      <c r="XBL20" s="49"/>
      <c r="XBM20" s="49"/>
      <c r="XBN20" s="49"/>
      <c r="XBO20" s="47"/>
      <c r="XBP20" s="48"/>
      <c r="XBQ20" s="49"/>
      <c r="XBR20" s="49"/>
      <c r="XBS20" s="49"/>
      <c r="XBT20" s="49"/>
      <c r="XBU20" s="49"/>
      <c r="XBV20" s="49"/>
      <c r="XBW20" s="49"/>
      <c r="XBX20" s="49"/>
      <c r="XBY20" s="49"/>
      <c r="XBZ20" s="49"/>
      <c r="XCA20" s="49"/>
      <c r="XCB20" s="49"/>
      <c r="XCC20" s="49"/>
      <c r="XCD20" s="49"/>
      <c r="XCE20" s="49"/>
      <c r="XCF20" s="49"/>
      <c r="XCG20" s="49"/>
      <c r="XCH20" s="49"/>
      <c r="XCI20" s="49"/>
      <c r="XCJ20" s="49"/>
      <c r="XCK20" s="49"/>
      <c r="XCL20" s="49"/>
      <c r="XCM20" s="49"/>
      <c r="XCN20" s="49"/>
      <c r="XCO20" s="49"/>
      <c r="XCP20" s="49"/>
      <c r="XCQ20" s="49"/>
      <c r="XCR20" s="49"/>
      <c r="XCS20" s="47"/>
      <c r="XCT20" s="48"/>
      <c r="XCU20" s="49"/>
      <c r="XCV20" s="49"/>
      <c r="XCW20" s="49"/>
      <c r="XCX20" s="49"/>
      <c r="XCY20" s="49"/>
      <c r="XCZ20" s="49"/>
      <c r="XDA20" s="49"/>
      <c r="XDB20" s="49"/>
      <c r="XDC20" s="49"/>
      <c r="XDD20" s="49"/>
      <c r="XDE20" s="49"/>
      <c r="XDF20" s="49"/>
      <c r="XDG20" s="49"/>
      <c r="XDH20" s="49"/>
      <c r="XDI20" s="49"/>
      <c r="XDJ20" s="49"/>
      <c r="XDK20" s="49"/>
      <c r="XDL20" s="49"/>
      <c r="XDM20" s="49"/>
      <c r="XDN20" s="49"/>
      <c r="XDO20" s="49"/>
      <c r="XDP20" s="49"/>
      <c r="XDQ20" s="49"/>
      <c r="XDR20" s="49"/>
      <c r="XDS20" s="49"/>
      <c r="XDT20" s="49"/>
      <c r="XDU20" s="49"/>
      <c r="XDV20" s="49"/>
      <c r="XDW20" s="47"/>
      <c r="XDX20" s="48"/>
      <c r="XDY20" s="49"/>
      <c r="XDZ20" s="49"/>
      <c r="XEA20" s="49"/>
      <c r="XEB20" s="49"/>
      <c r="XEC20" s="49"/>
      <c r="XED20" s="49"/>
      <c r="XEE20" s="49"/>
      <c r="XEF20" s="49"/>
      <c r="XEG20" s="49"/>
      <c r="XEH20" s="49"/>
      <c r="XEI20" s="49"/>
      <c r="XEJ20" s="49"/>
      <c r="XEK20" s="49"/>
      <c r="XEL20" s="49"/>
      <c r="XEM20" s="49"/>
      <c r="XEN20" s="49"/>
      <c r="XEO20" s="49"/>
      <c r="XEP20" s="49"/>
      <c r="XEQ20" s="49"/>
      <c r="XER20" s="49"/>
      <c r="XES20" s="49"/>
      <c r="XET20" s="49"/>
      <c r="XEU20" s="49"/>
      <c r="XEV20" s="49"/>
      <c r="XEW20" s="49"/>
      <c r="XEX20" s="49"/>
      <c r="XEY20" s="49"/>
      <c r="XEZ20" s="49"/>
      <c r="XFA20" s="47"/>
      <c r="XFB20" s="48"/>
      <c r="XFC20" s="49"/>
      <c r="XFD20" s="49"/>
    </row>
    <row r="21" spans="1:16384" ht="15.75" thickTop="1" x14ac:dyDescent="0.25">
      <c r="B21" s="45"/>
      <c r="C21" s="46" t="str">
        <f>+IF(C18=+SUM(D18:J18),"ok","ERROR")</f>
        <v>ok</v>
      </c>
      <c r="D21" s="46"/>
      <c r="E21" s="46"/>
      <c r="F21" s="46"/>
      <c r="G21" s="46"/>
      <c r="H21" s="46"/>
      <c r="I21" s="46"/>
      <c r="J21" s="46"/>
      <c r="K21" s="46" t="str">
        <f>+IF(K18=+SUM(L18:O18),"ok","ERROR")</f>
        <v>ok</v>
      </c>
      <c r="L21" s="46"/>
      <c r="M21" s="46"/>
      <c r="N21" s="46"/>
      <c r="O21" s="46"/>
      <c r="P21" s="46" t="str">
        <f>+IF(P18=+SUM(Q18:S18),"ok","ERROR")</f>
        <v>ok</v>
      </c>
      <c r="Q21" s="46"/>
      <c r="R21" s="46"/>
      <c r="S21" s="46"/>
      <c r="T21" s="46"/>
      <c r="U21" s="46"/>
      <c r="V21" s="46" t="str">
        <f>+IF(V18=+SUM(W18:Y18),"ok","ERROR")</f>
        <v>ok</v>
      </c>
      <c r="W21" s="46"/>
      <c r="X21" s="46"/>
      <c r="Y21" s="46"/>
      <c r="Z21" s="46"/>
      <c r="AA21" s="46"/>
      <c r="AB21" s="46"/>
      <c r="AC21" s="46"/>
      <c r="AD21" s="46"/>
    </row>
    <row r="22" spans="1:16384" x14ac:dyDescent="0.25">
      <c r="B22" s="45"/>
      <c r="C22" s="46" t="str">
        <f t="shared" ref="C22:C23" si="6">+IF(C19=+SUM(D19:J19),"ok","ERROR")</f>
        <v>ok</v>
      </c>
      <c r="D22" s="46"/>
      <c r="E22" s="46"/>
      <c r="F22" s="46"/>
      <c r="G22" s="46"/>
      <c r="H22" s="46"/>
      <c r="I22" s="46"/>
      <c r="J22" s="46"/>
      <c r="K22" s="46" t="str">
        <f t="shared" ref="K22:K23" si="7">+IF(K19=+SUM(L19:O19),"ok","ERROR")</f>
        <v>ok</v>
      </c>
      <c r="L22" s="46"/>
      <c r="M22" s="46"/>
      <c r="N22" s="46"/>
      <c r="O22" s="46"/>
      <c r="P22" s="46" t="str">
        <f t="shared" ref="P22:P23" si="8">+IF(P19=+SUM(Q19:S19),"ok","ERROR")</f>
        <v>ok</v>
      </c>
      <c r="Q22" s="46"/>
      <c r="R22" s="46"/>
      <c r="S22" s="46"/>
      <c r="T22" s="46"/>
      <c r="U22" s="46"/>
      <c r="V22" s="46" t="str">
        <f t="shared" ref="V22:V23" si="9">+IF(V19=+SUM(W19:Y19),"ok","ERROR")</f>
        <v>ERROR</v>
      </c>
      <c r="W22" s="46"/>
      <c r="X22" s="46"/>
      <c r="Y22" s="46"/>
      <c r="Z22" s="46"/>
      <c r="AA22" s="46"/>
      <c r="AB22" s="46"/>
      <c r="AC22" s="46"/>
      <c r="AD22" s="46"/>
    </row>
    <row r="23" spans="1:16384" x14ac:dyDescent="0.25">
      <c r="B23" s="45"/>
      <c r="C23" s="46" t="str">
        <f t="shared" si="6"/>
        <v>ok</v>
      </c>
      <c r="D23" s="46"/>
      <c r="E23" s="46"/>
      <c r="F23" s="46"/>
      <c r="G23" s="46"/>
      <c r="H23" s="46"/>
      <c r="I23" s="46"/>
      <c r="J23" s="46"/>
      <c r="K23" s="46" t="str">
        <f t="shared" si="7"/>
        <v>ok</v>
      </c>
      <c r="L23" s="46"/>
      <c r="M23" s="46"/>
      <c r="N23" s="46"/>
      <c r="O23" s="46"/>
      <c r="P23" s="46" t="str">
        <f t="shared" si="8"/>
        <v>ok</v>
      </c>
      <c r="Q23" s="46"/>
      <c r="R23" s="46"/>
      <c r="S23" s="46"/>
      <c r="T23" s="46"/>
      <c r="U23" s="46"/>
      <c r="V23" s="46" t="str">
        <f t="shared" si="9"/>
        <v>ok</v>
      </c>
      <c r="W23" s="46"/>
      <c r="X23" s="46"/>
      <c r="Y23" s="46"/>
      <c r="Z23" s="46"/>
      <c r="AA23" s="46"/>
      <c r="AB23" s="46"/>
      <c r="AC23" s="46"/>
      <c r="AD23" s="46"/>
    </row>
    <row r="26" spans="1:16384" s="38" customFormat="1" ht="61.5" customHeight="1" x14ac:dyDescent="0.25">
      <c r="A26" s="44" t="s">
        <v>212</v>
      </c>
      <c r="C26" s="96" t="s">
        <v>190</v>
      </c>
      <c r="D26" s="97"/>
      <c r="E26" s="97"/>
      <c r="F26" s="97"/>
      <c r="G26" s="97"/>
      <c r="H26" s="97"/>
      <c r="I26" s="97"/>
      <c r="J26" s="98"/>
      <c r="K26" s="96" t="s">
        <v>195</v>
      </c>
      <c r="L26" s="97"/>
      <c r="M26" s="97"/>
      <c r="N26" s="97"/>
      <c r="O26" s="97"/>
      <c r="P26" s="96" t="s">
        <v>196</v>
      </c>
      <c r="Q26" s="97"/>
      <c r="R26" s="97"/>
      <c r="S26" s="97"/>
      <c r="T26" s="43" t="s">
        <v>200</v>
      </c>
      <c r="U26" s="43" t="s">
        <v>201</v>
      </c>
      <c r="V26" s="96" t="s">
        <v>202</v>
      </c>
      <c r="W26" s="97"/>
      <c r="X26" s="97"/>
      <c r="Y26" s="97"/>
      <c r="Z26" s="43" t="s">
        <v>206</v>
      </c>
      <c r="AA26" s="43" t="s">
        <v>207</v>
      </c>
      <c r="AB26" s="43" t="s">
        <v>208</v>
      </c>
      <c r="AC26" s="43" t="s">
        <v>209</v>
      </c>
      <c r="AD26" s="43" t="s">
        <v>210</v>
      </c>
    </row>
    <row r="27" spans="1:16384" ht="33.75" customHeight="1" x14ac:dyDescent="0.25">
      <c r="C27" s="39" t="s">
        <v>36</v>
      </c>
      <c r="D27" s="40" t="s">
        <v>182</v>
      </c>
      <c r="E27" s="40" t="s">
        <v>183</v>
      </c>
      <c r="F27" s="40" t="s">
        <v>184</v>
      </c>
      <c r="G27" s="40" t="s">
        <v>186</v>
      </c>
      <c r="H27" s="40" t="s">
        <v>187</v>
      </c>
      <c r="I27" s="40" t="s">
        <v>188</v>
      </c>
      <c r="J27" s="41" t="s">
        <v>189</v>
      </c>
      <c r="K27" s="39" t="s">
        <v>36</v>
      </c>
      <c r="L27" s="40" t="s">
        <v>191</v>
      </c>
      <c r="M27" s="40" t="s">
        <v>192</v>
      </c>
      <c r="N27" s="40" t="s">
        <v>193</v>
      </c>
      <c r="O27" s="40" t="s">
        <v>194</v>
      </c>
      <c r="P27" s="39" t="s">
        <v>36</v>
      </c>
      <c r="Q27" s="40" t="s">
        <v>197</v>
      </c>
      <c r="R27" s="40" t="s">
        <v>198</v>
      </c>
      <c r="S27" s="40" t="s">
        <v>199</v>
      </c>
      <c r="T27" s="42" t="s">
        <v>36</v>
      </c>
      <c r="U27" s="42" t="s">
        <v>36</v>
      </c>
      <c r="V27" s="39" t="s">
        <v>36</v>
      </c>
      <c r="W27" s="40" t="s">
        <v>203</v>
      </c>
      <c r="X27" s="40" t="s">
        <v>204</v>
      </c>
      <c r="Y27" s="40" t="s">
        <v>205</v>
      </c>
      <c r="Z27" s="42" t="s">
        <v>36</v>
      </c>
      <c r="AA27" s="42" t="s">
        <v>36</v>
      </c>
      <c r="AB27" s="42" t="s">
        <v>36</v>
      </c>
      <c r="AC27" s="42" t="s">
        <v>36</v>
      </c>
      <c r="AD27" s="42" t="s">
        <v>36</v>
      </c>
    </row>
    <row r="28" spans="1:16384" x14ac:dyDescent="0.25">
      <c r="A28" t="s">
        <v>179</v>
      </c>
      <c r="B28" s="45">
        <f>+C28+K28+P28+T28+U28+V28+Z28+AA28+AB28+AC28</f>
        <v>12274649924</v>
      </c>
      <c r="C28" s="46">
        <v>1084197797</v>
      </c>
      <c r="D28" s="46">
        <v>549392192</v>
      </c>
      <c r="E28" s="46">
        <v>130907591</v>
      </c>
      <c r="F28" s="46">
        <v>4827752</v>
      </c>
      <c r="G28" s="46">
        <v>217659585</v>
      </c>
      <c r="H28" s="46">
        <v>75645387</v>
      </c>
      <c r="I28" s="46">
        <v>10217724</v>
      </c>
      <c r="J28" s="46">
        <v>95547566</v>
      </c>
      <c r="K28" s="46">
        <v>636727106</v>
      </c>
      <c r="L28" s="46">
        <v>447079341</v>
      </c>
      <c r="M28" s="46">
        <v>35406402</v>
      </c>
      <c r="N28" s="46">
        <v>69256372</v>
      </c>
      <c r="O28" s="46">
        <v>84984991</v>
      </c>
      <c r="P28" s="46">
        <v>118760809</v>
      </c>
      <c r="Q28" s="46">
        <v>60479676</v>
      </c>
      <c r="R28" s="46">
        <v>57409376</v>
      </c>
      <c r="S28" s="46">
        <v>871757</v>
      </c>
      <c r="T28" s="46">
        <v>73467407</v>
      </c>
      <c r="U28" s="46">
        <v>6109294000</v>
      </c>
      <c r="V28" s="46">
        <v>100257710</v>
      </c>
      <c r="W28" s="46">
        <v>72940874</v>
      </c>
      <c r="X28" s="46">
        <v>11746062</v>
      </c>
      <c r="Y28" s="46">
        <v>15570774</v>
      </c>
      <c r="Z28" s="46">
        <v>267092875</v>
      </c>
      <c r="AA28" s="46">
        <v>1359242411</v>
      </c>
      <c r="AB28" s="46">
        <v>2027855826</v>
      </c>
      <c r="AC28" s="46">
        <v>497753983</v>
      </c>
      <c r="AD28" s="46">
        <v>1366152766</v>
      </c>
    </row>
    <row r="29" spans="1:16384" x14ac:dyDescent="0.25">
      <c r="A29" t="s">
        <v>180</v>
      </c>
      <c r="B29" s="45">
        <f t="shared" ref="B29:B30" si="10">+C29+K29+P29+T29+U29+V29+Z29+AA29+AB29+AC29</f>
        <v>5808004948</v>
      </c>
      <c r="C29" s="46">
        <v>16122804</v>
      </c>
      <c r="D29" s="46">
        <v>328358</v>
      </c>
      <c r="E29" s="46">
        <v>1893905</v>
      </c>
      <c r="F29" s="46">
        <v>32829</v>
      </c>
      <c r="G29" s="46">
        <v>4668157</v>
      </c>
      <c r="H29" s="46">
        <v>3411607</v>
      </c>
      <c r="I29" s="46">
        <v>5742361</v>
      </c>
      <c r="J29" s="46">
        <v>45587</v>
      </c>
      <c r="K29" s="46">
        <v>5419195</v>
      </c>
      <c r="L29" s="46">
        <v>1053225</v>
      </c>
      <c r="M29" s="46">
        <v>3309949</v>
      </c>
      <c r="N29" s="46">
        <v>27703</v>
      </c>
      <c r="O29" s="46">
        <v>1028318</v>
      </c>
      <c r="P29" s="46">
        <v>98944</v>
      </c>
      <c r="Q29" s="46">
        <v>0</v>
      </c>
      <c r="R29" s="46">
        <v>0</v>
      </c>
      <c r="S29" s="46">
        <v>98944</v>
      </c>
      <c r="T29" s="46">
        <v>6217103</v>
      </c>
      <c r="U29" s="46">
        <v>3854965000</v>
      </c>
      <c r="V29" s="46">
        <v>62917702</v>
      </c>
      <c r="W29" s="46">
        <v>45901692</v>
      </c>
      <c r="X29" s="46">
        <v>6368715</v>
      </c>
      <c r="Y29" s="46">
        <v>10647295</v>
      </c>
      <c r="Z29" s="46">
        <v>145218396</v>
      </c>
      <c r="AA29" s="46">
        <v>704223493</v>
      </c>
      <c r="AB29" s="46">
        <v>825430774</v>
      </c>
      <c r="AC29" s="46">
        <v>187391537</v>
      </c>
      <c r="AD29" s="46">
        <v>600416564</v>
      </c>
    </row>
    <row r="30" spans="1:16384" ht="15.75" thickBot="1" x14ac:dyDescent="0.3">
      <c r="A30" s="47" t="s">
        <v>181</v>
      </c>
      <c r="B30" s="48">
        <f t="shared" si="10"/>
        <v>6466644976</v>
      </c>
      <c r="C30" s="49">
        <v>1068074993</v>
      </c>
      <c r="D30" s="83">
        <v>549063834</v>
      </c>
      <c r="E30" s="83">
        <v>129013686</v>
      </c>
      <c r="F30" s="83">
        <v>4794923</v>
      </c>
      <c r="G30" s="83">
        <v>212911428</v>
      </c>
      <c r="H30" s="83">
        <v>72233780</v>
      </c>
      <c r="I30" s="83">
        <v>4475363</v>
      </c>
      <c r="J30" s="83">
        <v>95501979</v>
      </c>
      <c r="K30" s="49">
        <v>631307911</v>
      </c>
      <c r="L30" s="49">
        <v>446026116</v>
      </c>
      <c r="M30" s="49">
        <v>32096453</v>
      </c>
      <c r="N30" s="49">
        <v>69228669</v>
      </c>
      <c r="O30" s="49">
        <v>83956673</v>
      </c>
      <c r="P30" s="49">
        <v>118661865</v>
      </c>
      <c r="Q30" s="49">
        <v>60479676</v>
      </c>
      <c r="R30" s="49">
        <v>57409376</v>
      </c>
      <c r="S30" s="49">
        <v>772813</v>
      </c>
      <c r="T30" s="49">
        <v>67250304</v>
      </c>
      <c r="U30" s="49">
        <v>2254329000</v>
      </c>
      <c r="V30" s="49">
        <v>37340008</v>
      </c>
      <c r="W30" s="49">
        <v>27039182</v>
      </c>
      <c r="X30" s="49">
        <v>5377347</v>
      </c>
      <c r="Y30" s="49">
        <v>4923479</v>
      </c>
      <c r="Z30" s="49">
        <v>121874479</v>
      </c>
      <c r="AA30" s="49">
        <v>655018918</v>
      </c>
      <c r="AB30" s="49">
        <v>1202425052</v>
      </c>
      <c r="AC30" s="49">
        <v>310362446</v>
      </c>
      <c r="AD30" s="49">
        <v>765736202</v>
      </c>
      <c r="AE30" s="47"/>
      <c r="AF30" s="48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7"/>
      <c r="BJ30" s="48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7"/>
      <c r="CN30" s="48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7"/>
      <c r="DR30" s="48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7"/>
      <c r="EV30" s="48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7"/>
      <c r="FZ30" s="48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7"/>
      <c r="HD30" s="48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7"/>
      <c r="IH30" s="48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  <c r="IU30" s="49"/>
      <c r="IV30" s="49"/>
      <c r="IW30" s="49"/>
      <c r="IX30" s="49"/>
      <c r="IY30" s="49"/>
      <c r="IZ30" s="49"/>
      <c r="JA30" s="49"/>
      <c r="JB30" s="49"/>
      <c r="JC30" s="49"/>
      <c r="JD30" s="49"/>
      <c r="JE30" s="49"/>
      <c r="JF30" s="49"/>
      <c r="JG30" s="49"/>
      <c r="JH30" s="49"/>
      <c r="JI30" s="49"/>
      <c r="JJ30" s="49"/>
      <c r="JK30" s="47"/>
      <c r="JL30" s="48"/>
      <c r="JM30" s="49"/>
      <c r="JN30" s="49"/>
      <c r="JO30" s="49"/>
      <c r="JP30" s="49"/>
      <c r="JQ30" s="49"/>
      <c r="JR30" s="49"/>
      <c r="JS30" s="49"/>
      <c r="JT30" s="49"/>
      <c r="JU30" s="49"/>
      <c r="JV30" s="49"/>
      <c r="JW30" s="49"/>
      <c r="JX30" s="49"/>
      <c r="JY30" s="49"/>
      <c r="JZ30" s="49"/>
      <c r="KA30" s="49"/>
      <c r="KB30" s="49"/>
      <c r="KC30" s="49"/>
      <c r="KD30" s="49"/>
      <c r="KE30" s="49"/>
      <c r="KF30" s="49"/>
      <c r="KG30" s="49"/>
      <c r="KH30" s="49"/>
      <c r="KI30" s="49"/>
      <c r="KJ30" s="49"/>
      <c r="KK30" s="49"/>
      <c r="KL30" s="49"/>
      <c r="KM30" s="49"/>
      <c r="KN30" s="49"/>
      <c r="KO30" s="47"/>
      <c r="KP30" s="48"/>
      <c r="KQ30" s="49"/>
      <c r="KR30" s="49"/>
      <c r="KS30" s="49"/>
      <c r="KT30" s="49"/>
      <c r="KU30" s="49"/>
      <c r="KV30" s="49"/>
      <c r="KW30" s="49"/>
      <c r="KX30" s="49"/>
      <c r="KY30" s="49"/>
      <c r="KZ30" s="49"/>
      <c r="LA30" s="49"/>
      <c r="LB30" s="49"/>
      <c r="LC30" s="49"/>
      <c r="LD30" s="49"/>
      <c r="LE30" s="49"/>
      <c r="LF30" s="49"/>
      <c r="LG30" s="49"/>
      <c r="LH30" s="49"/>
      <c r="LI30" s="49"/>
      <c r="LJ30" s="49"/>
      <c r="LK30" s="49"/>
      <c r="LL30" s="49"/>
      <c r="LM30" s="49"/>
      <c r="LN30" s="49"/>
      <c r="LO30" s="49"/>
      <c r="LP30" s="49"/>
      <c r="LQ30" s="49"/>
      <c r="LR30" s="49"/>
      <c r="LS30" s="47"/>
      <c r="LT30" s="48"/>
      <c r="LU30" s="49"/>
      <c r="LV30" s="49"/>
      <c r="LW30" s="49"/>
      <c r="LX30" s="49"/>
      <c r="LY30" s="49"/>
      <c r="LZ30" s="49"/>
      <c r="MA30" s="49"/>
      <c r="MB30" s="49"/>
      <c r="MC30" s="49"/>
      <c r="MD30" s="49"/>
      <c r="ME30" s="49"/>
      <c r="MF30" s="49"/>
      <c r="MG30" s="49"/>
      <c r="MH30" s="49"/>
      <c r="MI30" s="49"/>
      <c r="MJ30" s="49"/>
      <c r="MK30" s="49"/>
      <c r="ML30" s="49"/>
      <c r="MM30" s="49"/>
      <c r="MN30" s="49"/>
      <c r="MO30" s="49"/>
      <c r="MP30" s="49"/>
      <c r="MQ30" s="49"/>
      <c r="MR30" s="49"/>
      <c r="MS30" s="49"/>
      <c r="MT30" s="49"/>
      <c r="MU30" s="49"/>
      <c r="MV30" s="49"/>
      <c r="MW30" s="47"/>
      <c r="MX30" s="48"/>
      <c r="MY30" s="49"/>
      <c r="MZ30" s="49"/>
      <c r="NA30" s="49"/>
      <c r="NB30" s="49"/>
      <c r="NC30" s="49"/>
      <c r="ND30" s="49"/>
      <c r="NE30" s="49"/>
      <c r="NF30" s="49"/>
      <c r="NG30" s="49"/>
      <c r="NH30" s="49"/>
      <c r="NI30" s="49"/>
      <c r="NJ30" s="49"/>
      <c r="NK30" s="49"/>
      <c r="NL30" s="49"/>
      <c r="NM30" s="49"/>
      <c r="NN30" s="49"/>
      <c r="NO30" s="49"/>
      <c r="NP30" s="49"/>
      <c r="NQ30" s="49"/>
      <c r="NR30" s="49"/>
      <c r="NS30" s="49"/>
      <c r="NT30" s="49"/>
      <c r="NU30" s="49"/>
      <c r="NV30" s="49"/>
      <c r="NW30" s="49"/>
      <c r="NX30" s="49"/>
      <c r="NY30" s="49"/>
      <c r="NZ30" s="49"/>
      <c r="OA30" s="47"/>
      <c r="OB30" s="48"/>
      <c r="OC30" s="49"/>
      <c r="OD30" s="49"/>
      <c r="OE30" s="49"/>
      <c r="OF30" s="49"/>
      <c r="OG30" s="49"/>
      <c r="OH30" s="49"/>
      <c r="OI30" s="49"/>
      <c r="OJ30" s="49"/>
      <c r="OK30" s="49"/>
      <c r="OL30" s="49"/>
      <c r="OM30" s="49"/>
      <c r="ON30" s="49"/>
      <c r="OO30" s="49"/>
      <c r="OP30" s="49"/>
      <c r="OQ30" s="49"/>
      <c r="OR30" s="49"/>
      <c r="OS30" s="49"/>
      <c r="OT30" s="49"/>
      <c r="OU30" s="49"/>
      <c r="OV30" s="49"/>
      <c r="OW30" s="49"/>
      <c r="OX30" s="49"/>
      <c r="OY30" s="49"/>
      <c r="OZ30" s="49"/>
      <c r="PA30" s="49"/>
      <c r="PB30" s="49"/>
      <c r="PC30" s="49"/>
      <c r="PD30" s="49"/>
      <c r="PE30" s="47"/>
      <c r="PF30" s="48"/>
      <c r="PG30" s="49"/>
      <c r="PH30" s="49"/>
      <c r="PI30" s="49"/>
      <c r="PJ30" s="49"/>
      <c r="PK30" s="49"/>
      <c r="PL30" s="49"/>
      <c r="PM30" s="49"/>
      <c r="PN30" s="49"/>
      <c r="PO30" s="49"/>
      <c r="PP30" s="49"/>
      <c r="PQ30" s="49"/>
      <c r="PR30" s="49"/>
      <c r="PS30" s="49"/>
      <c r="PT30" s="49"/>
      <c r="PU30" s="49"/>
      <c r="PV30" s="49"/>
      <c r="PW30" s="49"/>
      <c r="PX30" s="49"/>
      <c r="PY30" s="49"/>
      <c r="PZ30" s="49"/>
      <c r="QA30" s="49"/>
      <c r="QB30" s="49"/>
      <c r="QC30" s="49"/>
      <c r="QD30" s="49"/>
      <c r="QE30" s="49"/>
      <c r="QF30" s="49"/>
      <c r="QG30" s="49"/>
      <c r="QH30" s="49"/>
      <c r="QI30" s="47"/>
      <c r="QJ30" s="48"/>
      <c r="QK30" s="49"/>
      <c r="QL30" s="49"/>
      <c r="QM30" s="49"/>
      <c r="QN30" s="49"/>
      <c r="QO30" s="49"/>
      <c r="QP30" s="49"/>
      <c r="QQ30" s="49"/>
      <c r="QR30" s="49"/>
      <c r="QS30" s="49"/>
      <c r="QT30" s="49"/>
      <c r="QU30" s="49"/>
      <c r="QV30" s="49"/>
      <c r="QW30" s="49"/>
      <c r="QX30" s="49"/>
      <c r="QY30" s="49"/>
      <c r="QZ30" s="49"/>
      <c r="RA30" s="49"/>
      <c r="RB30" s="49"/>
      <c r="RC30" s="49"/>
      <c r="RD30" s="49"/>
      <c r="RE30" s="49"/>
      <c r="RF30" s="49"/>
      <c r="RG30" s="49"/>
      <c r="RH30" s="49"/>
      <c r="RI30" s="49"/>
      <c r="RJ30" s="49"/>
      <c r="RK30" s="49"/>
      <c r="RL30" s="49"/>
      <c r="RM30" s="47"/>
      <c r="RN30" s="48"/>
      <c r="RO30" s="49"/>
      <c r="RP30" s="49"/>
      <c r="RQ30" s="49"/>
      <c r="RR30" s="49"/>
      <c r="RS30" s="49"/>
      <c r="RT30" s="49"/>
      <c r="RU30" s="49"/>
      <c r="RV30" s="49"/>
      <c r="RW30" s="49"/>
      <c r="RX30" s="49"/>
      <c r="RY30" s="49"/>
      <c r="RZ30" s="49"/>
      <c r="SA30" s="49"/>
      <c r="SB30" s="49"/>
      <c r="SC30" s="49"/>
      <c r="SD30" s="49"/>
      <c r="SE30" s="49"/>
      <c r="SF30" s="49"/>
      <c r="SG30" s="49"/>
      <c r="SH30" s="49"/>
      <c r="SI30" s="49"/>
      <c r="SJ30" s="49"/>
      <c r="SK30" s="49"/>
      <c r="SL30" s="49"/>
      <c r="SM30" s="49"/>
      <c r="SN30" s="49"/>
      <c r="SO30" s="49"/>
      <c r="SP30" s="49"/>
      <c r="SQ30" s="47"/>
      <c r="SR30" s="48"/>
      <c r="SS30" s="49"/>
      <c r="ST30" s="49"/>
      <c r="SU30" s="49"/>
      <c r="SV30" s="49"/>
      <c r="SW30" s="49"/>
      <c r="SX30" s="49"/>
      <c r="SY30" s="49"/>
      <c r="SZ30" s="49"/>
      <c r="TA30" s="49"/>
      <c r="TB30" s="49"/>
      <c r="TC30" s="49"/>
      <c r="TD30" s="49"/>
      <c r="TE30" s="49"/>
      <c r="TF30" s="49"/>
      <c r="TG30" s="49"/>
      <c r="TH30" s="49"/>
      <c r="TI30" s="49"/>
      <c r="TJ30" s="49"/>
      <c r="TK30" s="49"/>
      <c r="TL30" s="49"/>
      <c r="TM30" s="49"/>
      <c r="TN30" s="49"/>
      <c r="TO30" s="49"/>
      <c r="TP30" s="49"/>
      <c r="TQ30" s="49"/>
      <c r="TR30" s="49"/>
      <c r="TS30" s="49"/>
      <c r="TT30" s="49"/>
      <c r="TU30" s="47"/>
      <c r="TV30" s="48"/>
      <c r="TW30" s="49"/>
      <c r="TX30" s="49"/>
      <c r="TY30" s="49"/>
      <c r="TZ30" s="49"/>
      <c r="UA30" s="49"/>
      <c r="UB30" s="49"/>
      <c r="UC30" s="49"/>
      <c r="UD30" s="49"/>
      <c r="UE30" s="49"/>
      <c r="UF30" s="49"/>
      <c r="UG30" s="49"/>
      <c r="UH30" s="49"/>
      <c r="UI30" s="49"/>
      <c r="UJ30" s="49"/>
      <c r="UK30" s="49"/>
      <c r="UL30" s="49"/>
      <c r="UM30" s="49"/>
      <c r="UN30" s="49"/>
      <c r="UO30" s="49"/>
      <c r="UP30" s="49"/>
      <c r="UQ30" s="49"/>
      <c r="UR30" s="49"/>
      <c r="US30" s="49"/>
      <c r="UT30" s="49"/>
      <c r="UU30" s="49"/>
      <c r="UV30" s="49"/>
      <c r="UW30" s="49"/>
      <c r="UX30" s="49"/>
      <c r="UY30" s="47"/>
      <c r="UZ30" s="48"/>
      <c r="VA30" s="49"/>
      <c r="VB30" s="49"/>
      <c r="VC30" s="49"/>
      <c r="VD30" s="49"/>
      <c r="VE30" s="49"/>
      <c r="VF30" s="49"/>
      <c r="VG30" s="49"/>
      <c r="VH30" s="49"/>
      <c r="VI30" s="49"/>
      <c r="VJ30" s="49"/>
      <c r="VK30" s="49"/>
      <c r="VL30" s="49"/>
      <c r="VM30" s="49"/>
      <c r="VN30" s="49"/>
      <c r="VO30" s="49"/>
      <c r="VP30" s="49"/>
      <c r="VQ30" s="49"/>
      <c r="VR30" s="49"/>
      <c r="VS30" s="49"/>
      <c r="VT30" s="49"/>
      <c r="VU30" s="49"/>
      <c r="VV30" s="49"/>
      <c r="VW30" s="49"/>
      <c r="VX30" s="49"/>
      <c r="VY30" s="49"/>
      <c r="VZ30" s="49"/>
      <c r="WA30" s="49"/>
      <c r="WB30" s="49"/>
      <c r="WC30" s="47"/>
      <c r="WD30" s="48"/>
      <c r="WE30" s="49"/>
      <c r="WF30" s="49"/>
      <c r="WG30" s="49"/>
      <c r="WH30" s="49"/>
      <c r="WI30" s="49"/>
      <c r="WJ30" s="49"/>
      <c r="WK30" s="49"/>
      <c r="WL30" s="49"/>
      <c r="WM30" s="49"/>
      <c r="WN30" s="49"/>
      <c r="WO30" s="49"/>
      <c r="WP30" s="49"/>
      <c r="WQ30" s="49"/>
      <c r="WR30" s="49"/>
      <c r="WS30" s="49"/>
      <c r="WT30" s="49"/>
      <c r="WU30" s="49"/>
      <c r="WV30" s="49"/>
      <c r="WW30" s="49"/>
      <c r="WX30" s="49"/>
      <c r="WY30" s="49"/>
      <c r="WZ30" s="49"/>
      <c r="XA30" s="49"/>
      <c r="XB30" s="49"/>
      <c r="XC30" s="49"/>
      <c r="XD30" s="49"/>
      <c r="XE30" s="49"/>
      <c r="XF30" s="49"/>
      <c r="XG30" s="47"/>
      <c r="XH30" s="48"/>
      <c r="XI30" s="49"/>
      <c r="XJ30" s="49"/>
      <c r="XK30" s="49"/>
      <c r="XL30" s="49"/>
      <c r="XM30" s="49"/>
      <c r="XN30" s="49"/>
      <c r="XO30" s="49"/>
      <c r="XP30" s="49"/>
      <c r="XQ30" s="49"/>
      <c r="XR30" s="49"/>
      <c r="XS30" s="49"/>
      <c r="XT30" s="49"/>
      <c r="XU30" s="49"/>
      <c r="XV30" s="49"/>
      <c r="XW30" s="49"/>
      <c r="XX30" s="49"/>
      <c r="XY30" s="49"/>
      <c r="XZ30" s="49"/>
      <c r="YA30" s="49"/>
      <c r="YB30" s="49"/>
      <c r="YC30" s="49"/>
      <c r="YD30" s="49"/>
      <c r="YE30" s="49"/>
      <c r="YF30" s="49"/>
      <c r="YG30" s="49"/>
      <c r="YH30" s="49"/>
      <c r="YI30" s="49"/>
      <c r="YJ30" s="49"/>
      <c r="YK30" s="47"/>
      <c r="YL30" s="48"/>
      <c r="YM30" s="49"/>
      <c r="YN30" s="49"/>
      <c r="YO30" s="49"/>
      <c r="YP30" s="49"/>
      <c r="YQ30" s="49"/>
      <c r="YR30" s="49"/>
      <c r="YS30" s="49"/>
      <c r="YT30" s="49"/>
      <c r="YU30" s="49"/>
      <c r="YV30" s="49"/>
      <c r="YW30" s="49"/>
      <c r="YX30" s="49"/>
      <c r="YY30" s="49"/>
      <c r="YZ30" s="49"/>
      <c r="ZA30" s="49"/>
      <c r="ZB30" s="49"/>
      <c r="ZC30" s="49"/>
      <c r="ZD30" s="49"/>
      <c r="ZE30" s="49"/>
      <c r="ZF30" s="49"/>
      <c r="ZG30" s="49"/>
      <c r="ZH30" s="49"/>
      <c r="ZI30" s="49"/>
      <c r="ZJ30" s="49"/>
      <c r="ZK30" s="49"/>
      <c r="ZL30" s="49"/>
      <c r="ZM30" s="49"/>
      <c r="ZN30" s="49"/>
      <c r="ZO30" s="47"/>
      <c r="ZP30" s="48"/>
      <c r="ZQ30" s="49"/>
      <c r="ZR30" s="49"/>
      <c r="ZS30" s="49"/>
      <c r="ZT30" s="49"/>
      <c r="ZU30" s="49"/>
      <c r="ZV30" s="49"/>
      <c r="ZW30" s="49"/>
      <c r="ZX30" s="49"/>
      <c r="ZY30" s="49"/>
      <c r="ZZ30" s="49"/>
      <c r="AAA30" s="49"/>
      <c r="AAB30" s="49"/>
      <c r="AAC30" s="49"/>
      <c r="AAD30" s="49"/>
      <c r="AAE30" s="49"/>
      <c r="AAF30" s="49"/>
      <c r="AAG30" s="49"/>
      <c r="AAH30" s="49"/>
      <c r="AAI30" s="49"/>
      <c r="AAJ30" s="49"/>
      <c r="AAK30" s="49"/>
      <c r="AAL30" s="49"/>
      <c r="AAM30" s="49"/>
      <c r="AAN30" s="49"/>
      <c r="AAO30" s="49"/>
      <c r="AAP30" s="49"/>
      <c r="AAQ30" s="49"/>
      <c r="AAR30" s="49"/>
      <c r="AAS30" s="47"/>
      <c r="AAT30" s="48"/>
      <c r="AAU30" s="49"/>
      <c r="AAV30" s="49"/>
      <c r="AAW30" s="49"/>
      <c r="AAX30" s="49"/>
      <c r="AAY30" s="49"/>
      <c r="AAZ30" s="49"/>
      <c r="ABA30" s="49"/>
      <c r="ABB30" s="49"/>
      <c r="ABC30" s="49"/>
      <c r="ABD30" s="49"/>
      <c r="ABE30" s="49"/>
      <c r="ABF30" s="49"/>
      <c r="ABG30" s="49"/>
      <c r="ABH30" s="49"/>
      <c r="ABI30" s="49"/>
      <c r="ABJ30" s="49"/>
      <c r="ABK30" s="49"/>
      <c r="ABL30" s="49"/>
      <c r="ABM30" s="49"/>
      <c r="ABN30" s="49"/>
      <c r="ABO30" s="49"/>
      <c r="ABP30" s="49"/>
      <c r="ABQ30" s="49"/>
      <c r="ABR30" s="49"/>
      <c r="ABS30" s="49"/>
      <c r="ABT30" s="49"/>
      <c r="ABU30" s="49"/>
      <c r="ABV30" s="49"/>
      <c r="ABW30" s="47"/>
      <c r="ABX30" s="48"/>
      <c r="ABY30" s="49"/>
      <c r="ABZ30" s="49"/>
      <c r="ACA30" s="49"/>
      <c r="ACB30" s="49"/>
      <c r="ACC30" s="49"/>
      <c r="ACD30" s="49"/>
      <c r="ACE30" s="49"/>
      <c r="ACF30" s="49"/>
      <c r="ACG30" s="49"/>
      <c r="ACH30" s="49"/>
      <c r="ACI30" s="49"/>
      <c r="ACJ30" s="49"/>
      <c r="ACK30" s="49"/>
      <c r="ACL30" s="49"/>
      <c r="ACM30" s="49"/>
      <c r="ACN30" s="49"/>
      <c r="ACO30" s="49"/>
      <c r="ACP30" s="49"/>
      <c r="ACQ30" s="49"/>
      <c r="ACR30" s="49"/>
      <c r="ACS30" s="49"/>
      <c r="ACT30" s="49"/>
      <c r="ACU30" s="49"/>
      <c r="ACV30" s="49"/>
      <c r="ACW30" s="49"/>
      <c r="ACX30" s="49"/>
      <c r="ACY30" s="49"/>
      <c r="ACZ30" s="49"/>
      <c r="ADA30" s="47"/>
      <c r="ADB30" s="48"/>
      <c r="ADC30" s="49"/>
      <c r="ADD30" s="49"/>
      <c r="ADE30" s="49"/>
      <c r="ADF30" s="49"/>
      <c r="ADG30" s="49"/>
      <c r="ADH30" s="49"/>
      <c r="ADI30" s="49"/>
      <c r="ADJ30" s="49"/>
      <c r="ADK30" s="49"/>
      <c r="ADL30" s="49"/>
      <c r="ADM30" s="49"/>
      <c r="ADN30" s="49"/>
      <c r="ADO30" s="49"/>
      <c r="ADP30" s="49"/>
      <c r="ADQ30" s="49"/>
      <c r="ADR30" s="49"/>
      <c r="ADS30" s="49"/>
      <c r="ADT30" s="49"/>
      <c r="ADU30" s="49"/>
      <c r="ADV30" s="49"/>
      <c r="ADW30" s="49"/>
      <c r="ADX30" s="49"/>
      <c r="ADY30" s="49"/>
      <c r="ADZ30" s="49"/>
      <c r="AEA30" s="49"/>
      <c r="AEB30" s="49"/>
      <c r="AEC30" s="49"/>
      <c r="AED30" s="49"/>
      <c r="AEE30" s="47"/>
      <c r="AEF30" s="48"/>
      <c r="AEG30" s="49"/>
      <c r="AEH30" s="49"/>
      <c r="AEI30" s="49"/>
      <c r="AEJ30" s="49"/>
      <c r="AEK30" s="49"/>
      <c r="AEL30" s="49"/>
      <c r="AEM30" s="49"/>
      <c r="AEN30" s="49"/>
      <c r="AEO30" s="49"/>
      <c r="AEP30" s="49"/>
      <c r="AEQ30" s="49"/>
      <c r="AER30" s="49"/>
      <c r="AES30" s="49"/>
      <c r="AET30" s="49"/>
      <c r="AEU30" s="49"/>
      <c r="AEV30" s="49"/>
      <c r="AEW30" s="49"/>
      <c r="AEX30" s="49"/>
      <c r="AEY30" s="49"/>
      <c r="AEZ30" s="49"/>
      <c r="AFA30" s="49"/>
      <c r="AFB30" s="49"/>
      <c r="AFC30" s="49"/>
      <c r="AFD30" s="49"/>
      <c r="AFE30" s="49"/>
      <c r="AFF30" s="49"/>
      <c r="AFG30" s="49"/>
      <c r="AFH30" s="49"/>
      <c r="AFI30" s="47"/>
      <c r="AFJ30" s="48"/>
      <c r="AFK30" s="49"/>
      <c r="AFL30" s="49"/>
      <c r="AFM30" s="49"/>
      <c r="AFN30" s="49"/>
      <c r="AFO30" s="49"/>
      <c r="AFP30" s="49"/>
      <c r="AFQ30" s="49"/>
      <c r="AFR30" s="49"/>
      <c r="AFS30" s="49"/>
      <c r="AFT30" s="49"/>
      <c r="AFU30" s="49"/>
      <c r="AFV30" s="49"/>
      <c r="AFW30" s="49"/>
      <c r="AFX30" s="49"/>
      <c r="AFY30" s="49"/>
      <c r="AFZ30" s="49"/>
      <c r="AGA30" s="49"/>
      <c r="AGB30" s="49"/>
      <c r="AGC30" s="49"/>
      <c r="AGD30" s="49"/>
      <c r="AGE30" s="49"/>
      <c r="AGF30" s="49"/>
      <c r="AGG30" s="49"/>
      <c r="AGH30" s="49"/>
      <c r="AGI30" s="49"/>
      <c r="AGJ30" s="49"/>
      <c r="AGK30" s="49"/>
      <c r="AGL30" s="49"/>
      <c r="AGM30" s="47"/>
      <c r="AGN30" s="48"/>
      <c r="AGO30" s="49"/>
      <c r="AGP30" s="49"/>
      <c r="AGQ30" s="49"/>
      <c r="AGR30" s="49"/>
      <c r="AGS30" s="49"/>
      <c r="AGT30" s="49"/>
      <c r="AGU30" s="49"/>
      <c r="AGV30" s="49"/>
      <c r="AGW30" s="49"/>
      <c r="AGX30" s="49"/>
      <c r="AGY30" s="49"/>
      <c r="AGZ30" s="49"/>
      <c r="AHA30" s="49"/>
      <c r="AHB30" s="49"/>
      <c r="AHC30" s="49"/>
      <c r="AHD30" s="49"/>
      <c r="AHE30" s="49"/>
      <c r="AHF30" s="49"/>
      <c r="AHG30" s="49"/>
      <c r="AHH30" s="49"/>
      <c r="AHI30" s="49"/>
      <c r="AHJ30" s="49"/>
      <c r="AHK30" s="49"/>
      <c r="AHL30" s="49"/>
      <c r="AHM30" s="49"/>
      <c r="AHN30" s="49"/>
      <c r="AHO30" s="49"/>
      <c r="AHP30" s="49"/>
      <c r="AHQ30" s="47"/>
      <c r="AHR30" s="48"/>
      <c r="AHS30" s="49"/>
      <c r="AHT30" s="49"/>
      <c r="AHU30" s="49"/>
      <c r="AHV30" s="49"/>
      <c r="AHW30" s="49"/>
      <c r="AHX30" s="49"/>
      <c r="AHY30" s="49"/>
      <c r="AHZ30" s="49"/>
      <c r="AIA30" s="49"/>
      <c r="AIB30" s="49"/>
      <c r="AIC30" s="49"/>
      <c r="AID30" s="49"/>
      <c r="AIE30" s="49"/>
      <c r="AIF30" s="49"/>
      <c r="AIG30" s="49"/>
      <c r="AIH30" s="49"/>
      <c r="AII30" s="49"/>
      <c r="AIJ30" s="49"/>
      <c r="AIK30" s="49"/>
      <c r="AIL30" s="49"/>
      <c r="AIM30" s="49"/>
      <c r="AIN30" s="49"/>
      <c r="AIO30" s="49"/>
      <c r="AIP30" s="49"/>
      <c r="AIQ30" s="49"/>
      <c r="AIR30" s="49"/>
      <c r="AIS30" s="49"/>
      <c r="AIT30" s="49"/>
      <c r="AIU30" s="47"/>
      <c r="AIV30" s="48"/>
      <c r="AIW30" s="49"/>
      <c r="AIX30" s="49"/>
      <c r="AIY30" s="49"/>
      <c r="AIZ30" s="49"/>
      <c r="AJA30" s="49"/>
      <c r="AJB30" s="49"/>
      <c r="AJC30" s="49"/>
      <c r="AJD30" s="49"/>
      <c r="AJE30" s="49"/>
      <c r="AJF30" s="49"/>
      <c r="AJG30" s="49"/>
      <c r="AJH30" s="49"/>
      <c r="AJI30" s="49"/>
      <c r="AJJ30" s="49"/>
      <c r="AJK30" s="49"/>
      <c r="AJL30" s="49"/>
      <c r="AJM30" s="49"/>
      <c r="AJN30" s="49"/>
      <c r="AJO30" s="49"/>
      <c r="AJP30" s="49"/>
      <c r="AJQ30" s="49"/>
      <c r="AJR30" s="49"/>
      <c r="AJS30" s="49"/>
      <c r="AJT30" s="49"/>
      <c r="AJU30" s="49"/>
      <c r="AJV30" s="49"/>
      <c r="AJW30" s="49"/>
      <c r="AJX30" s="49"/>
      <c r="AJY30" s="47"/>
      <c r="AJZ30" s="48"/>
      <c r="AKA30" s="49"/>
      <c r="AKB30" s="49"/>
      <c r="AKC30" s="49"/>
      <c r="AKD30" s="49"/>
      <c r="AKE30" s="49"/>
      <c r="AKF30" s="49"/>
      <c r="AKG30" s="49"/>
      <c r="AKH30" s="49"/>
      <c r="AKI30" s="49"/>
      <c r="AKJ30" s="49"/>
      <c r="AKK30" s="49"/>
      <c r="AKL30" s="49"/>
      <c r="AKM30" s="49"/>
      <c r="AKN30" s="49"/>
      <c r="AKO30" s="49"/>
      <c r="AKP30" s="49"/>
      <c r="AKQ30" s="49"/>
      <c r="AKR30" s="49"/>
      <c r="AKS30" s="49"/>
      <c r="AKT30" s="49"/>
      <c r="AKU30" s="49"/>
      <c r="AKV30" s="49"/>
      <c r="AKW30" s="49"/>
      <c r="AKX30" s="49"/>
      <c r="AKY30" s="49"/>
      <c r="AKZ30" s="49"/>
      <c r="ALA30" s="49"/>
      <c r="ALB30" s="49"/>
      <c r="ALC30" s="47"/>
      <c r="ALD30" s="48"/>
      <c r="ALE30" s="49"/>
      <c r="ALF30" s="49"/>
      <c r="ALG30" s="49"/>
      <c r="ALH30" s="49"/>
      <c r="ALI30" s="49"/>
      <c r="ALJ30" s="49"/>
      <c r="ALK30" s="49"/>
      <c r="ALL30" s="49"/>
      <c r="ALM30" s="49"/>
      <c r="ALN30" s="49"/>
      <c r="ALO30" s="49"/>
      <c r="ALP30" s="49"/>
      <c r="ALQ30" s="49"/>
      <c r="ALR30" s="49"/>
      <c r="ALS30" s="49"/>
      <c r="ALT30" s="49"/>
      <c r="ALU30" s="49"/>
      <c r="ALV30" s="49"/>
      <c r="ALW30" s="49"/>
      <c r="ALX30" s="49"/>
      <c r="ALY30" s="49"/>
      <c r="ALZ30" s="49"/>
      <c r="AMA30" s="49"/>
      <c r="AMB30" s="49"/>
      <c r="AMC30" s="49"/>
      <c r="AMD30" s="49"/>
      <c r="AME30" s="49"/>
      <c r="AMF30" s="49"/>
      <c r="AMG30" s="47"/>
      <c r="AMH30" s="48"/>
      <c r="AMI30" s="49"/>
      <c r="AMJ30" s="49"/>
      <c r="AMK30" s="49"/>
      <c r="AML30" s="49"/>
      <c r="AMM30" s="49"/>
      <c r="AMN30" s="49"/>
      <c r="AMO30" s="49"/>
      <c r="AMP30" s="49"/>
      <c r="AMQ30" s="49"/>
      <c r="AMR30" s="49"/>
      <c r="AMS30" s="49"/>
      <c r="AMT30" s="49"/>
      <c r="AMU30" s="49"/>
      <c r="AMV30" s="49"/>
      <c r="AMW30" s="49"/>
      <c r="AMX30" s="49"/>
      <c r="AMY30" s="49"/>
      <c r="AMZ30" s="49"/>
      <c r="ANA30" s="49"/>
      <c r="ANB30" s="49"/>
      <c r="ANC30" s="49"/>
      <c r="AND30" s="49"/>
      <c r="ANE30" s="49"/>
      <c r="ANF30" s="49"/>
      <c r="ANG30" s="49"/>
      <c r="ANH30" s="49"/>
      <c r="ANI30" s="49"/>
      <c r="ANJ30" s="49"/>
      <c r="ANK30" s="47"/>
      <c r="ANL30" s="48"/>
      <c r="ANM30" s="49"/>
      <c r="ANN30" s="49"/>
      <c r="ANO30" s="49"/>
      <c r="ANP30" s="49"/>
      <c r="ANQ30" s="49"/>
      <c r="ANR30" s="49"/>
      <c r="ANS30" s="49"/>
      <c r="ANT30" s="49"/>
      <c r="ANU30" s="49"/>
      <c r="ANV30" s="49"/>
      <c r="ANW30" s="49"/>
      <c r="ANX30" s="49"/>
      <c r="ANY30" s="49"/>
      <c r="ANZ30" s="49"/>
      <c r="AOA30" s="49"/>
      <c r="AOB30" s="49"/>
      <c r="AOC30" s="49"/>
      <c r="AOD30" s="49"/>
      <c r="AOE30" s="49"/>
      <c r="AOF30" s="49"/>
      <c r="AOG30" s="49"/>
      <c r="AOH30" s="49"/>
      <c r="AOI30" s="49"/>
      <c r="AOJ30" s="49"/>
      <c r="AOK30" s="49"/>
      <c r="AOL30" s="49"/>
      <c r="AOM30" s="49"/>
      <c r="AON30" s="49"/>
      <c r="AOO30" s="47"/>
      <c r="AOP30" s="48"/>
      <c r="AOQ30" s="49"/>
      <c r="AOR30" s="49"/>
      <c r="AOS30" s="49"/>
      <c r="AOT30" s="49"/>
      <c r="AOU30" s="49"/>
      <c r="AOV30" s="49"/>
      <c r="AOW30" s="49"/>
      <c r="AOX30" s="49"/>
      <c r="AOY30" s="49"/>
      <c r="AOZ30" s="49"/>
      <c r="APA30" s="49"/>
      <c r="APB30" s="49"/>
      <c r="APC30" s="49"/>
      <c r="APD30" s="49"/>
      <c r="APE30" s="49"/>
      <c r="APF30" s="49"/>
      <c r="APG30" s="49"/>
      <c r="APH30" s="49"/>
      <c r="API30" s="49"/>
      <c r="APJ30" s="49"/>
      <c r="APK30" s="49"/>
      <c r="APL30" s="49"/>
      <c r="APM30" s="49"/>
      <c r="APN30" s="49"/>
      <c r="APO30" s="49"/>
      <c r="APP30" s="49"/>
      <c r="APQ30" s="49"/>
      <c r="APR30" s="49"/>
      <c r="APS30" s="47"/>
      <c r="APT30" s="48"/>
      <c r="APU30" s="49"/>
      <c r="APV30" s="49"/>
      <c r="APW30" s="49"/>
      <c r="APX30" s="49"/>
      <c r="APY30" s="49"/>
      <c r="APZ30" s="49"/>
      <c r="AQA30" s="49"/>
      <c r="AQB30" s="49"/>
      <c r="AQC30" s="49"/>
      <c r="AQD30" s="49"/>
      <c r="AQE30" s="49"/>
      <c r="AQF30" s="49"/>
      <c r="AQG30" s="49"/>
      <c r="AQH30" s="49"/>
      <c r="AQI30" s="49"/>
      <c r="AQJ30" s="49"/>
      <c r="AQK30" s="49"/>
      <c r="AQL30" s="49"/>
      <c r="AQM30" s="49"/>
      <c r="AQN30" s="49"/>
      <c r="AQO30" s="49"/>
      <c r="AQP30" s="49"/>
      <c r="AQQ30" s="49"/>
      <c r="AQR30" s="49"/>
      <c r="AQS30" s="49"/>
      <c r="AQT30" s="49"/>
      <c r="AQU30" s="49"/>
      <c r="AQV30" s="49"/>
      <c r="AQW30" s="47"/>
      <c r="AQX30" s="48"/>
      <c r="AQY30" s="49"/>
      <c r="AQZ30" s="49"/>
      <c r="ARA30" s="49"/>
      <c r="ARB30" s="49"/>
      <c r="ARC30" s="49"/>
      <c r="ARD30" s="49"/>
      <c r="ARE30" s="49"/>
      <c r="ARF30" s="49"/>
      <c r="ARG30" s="49"/>
      <c r="ARH30" s="49"/>
      <c r="ARI30" s="49"/>
      <c r="ARJ30" s="49"/>
      <c r="ARK30" s="49"/>
      <c r="ARL30" s="49"/>
      <c r="ARM30" s="49"/>
      <c r="ARN30" s="49"/>
      <c r="ARO30" s="49"/>
      <c r="ARP30" s="49"/>
      <c r="ARQ30" s="49"/>
      <c r="ARR30" s="49"/>
      <c r="ARS30" s="49"/>
      <c r="ART30" s="49"/>
      <c r="ARU30" s="49"/>
      <c r="ARV30" s="49"/>
      <c r="ARW30" s="49"/>
      <c r="ARX30" s="49"/>
      <c r="ARY30" s="49"/>
      <c r="ARZ30" s="49"/>
      <c r="ASA30" s="47"/>
      <c r="ASB30" s="48"/>
      <c r="ASC30" s="49"/>
      <c r="ASD30" s="49"/>
      <c r="ASE30" s="49"/>
      <c r="ASF30" s="49"/>
      <c r="ASG30" s="49"/>
      <c r="ASH30" s="49"/>
      <c r="ASI30" s="49"/>
      <c r="ASJ30" s="49"/>
      <c r="ASK30" s="49"/>
      <c r="ASL30" s="49"/>
      <c r="ASM30" s="49"/>
      <c r="ASN30" s="49"/>
      <c r="ASO30" s="49"/>
      <c r="ASP30" s="49"/>
      <c r="ASQ30" s="49"/>
      <c r="ASR30" s="49"/>
      <c r="ASS30" s="49"/>
      <c r="AST30" s="49"/>
      <c r="ASU30" s="49"/>
      <c r="ASV30" s="49"/>
      <c r="ASW30" s="49"/>
      <c r="ASX30" s="49"/>
      <c r="ASY30" s="49"/>
      <c r="ASZ30" s="49"/>
      <c r="ATA30" s="49"/>
      <c r="ATB30" s="49"/>
      <c r="ATC30" s="49"/>
      <c r="ATD30" s="49"/>
      <c r="ATE30" s="47"/>
      <c r="ATF30" s="48"/>
      <c r="ATG30" s="49"/>
      <c r="ATH30" s="49"/>
      <c r="ATI30" s="49"/>
      <c r="ATJ30" s="49"/>
      <c r="ATK30" s="49"/>
      <c r="ATL30" s="49"/>
      <c r="ATM30" s="49"/>
      <c r="ATN30" s="49"/>
      <c r="ATO30" s="49"/>
      <c r="ATP30" s="49"/>
      <c r="ATQ30" s="49"/>
      <c r="ATR30" s="49"/>
      <c r="ATS30" s="49"/>
      <c r="ATT30" s="49"/>
      <c r="ATU30" s="49"/>
      <c r="ATV30" s="49"/>
      <c r="ATW30" s="49"/>
      <c r="ATX30" s="49"/>
      <c r="ATY30" s="49"/>
      <c r="ATZ30" s="49"/>
      <c r="AUA30" s="49"/>
      <c r="AUB30" s="49"/>
      <c r="AUC30" s="49"/>
      <c r="AUD30" s="49"/>
      <c r="AUE30" s="49"/>
      <c r="AUF30" s="49"/>
      <c r="AUG30" s="49"/>
      <c r="AUH30" s="49"/>
      <c r="AUI30" s="47"/>
      <c r="AUJ30" s="48"/>
      <c r="AUK30" s="49"/>
      <c r="AUL30" s="49"/>
      <c r="AUM30" s="49"/>
      <c r="AUN30" s="49"/>
      <c r="AUO30" s="49"/>
      <c r="AUP30" s="49"/>
      <c r="AUQ30" s="49"/>
      <c r="AUR30" s="49"/>
      <c r="AUS30" s="49"/>
      <c r="AUT30" s="49"/>
      <c r="AUU30" s="49"/>
      <c r="AUV30" s="49"/>
      <c r="AUW30" s="49"/>
      <c r="AUX30" s="49"/>
      <c r="AUY30" s="49"/>
      <c r="AUZ30" s="49"/>
      <c r="AVA30" s="49"/>
      <c r="AVB30" s="49"/>
      <c r="AVC30" s="49"/>
      <c r="AVD30" s="49"/>
      <c r="AVE30" s="49"/>
      <c r="AVF30" s="49"/>
      <c r="AVG30" s="49"/>
      <c r="AVH30" s="49"/>
      <c r="AVI30" s="49"/>
      <c r="AVJ30" s="49"/>
      <c r="AVK30" s="49"/>
      <c r="AVL30" s="49"/>
      <c r="AVM30" s="47"/>
      <c r="AVN30" s="48"/>
      <c r="AVO30" s="49"/>
      <c r="AVP30" s="49"/>
      <c r="AVQ30" s="49"/>
      <c r="AVR30" s="49"/>
      <c r="AVS30" s="49"/>
      <c r="AVT30" s="49"/>
      <c r="AVU30" s="49"/>
      <c r="AVV30" s="49"/>
      <c r="AVW30" s="49"/>
      <c r="AVX30" s="49"/>
      <c r="AVY30" s="49"/>
      <c r="AVZ30" s="49"/>
      <c r="AWA30" s="49"/>
      <c r="AWB30" s="49"/>
      <c r="AWC30" s="49"/>
      <c r="AWD30" s="49"/>
      <c r="AWE30" s="49"/>
      <c r="AWF30" s="49"/>
      <c r="AWG30" s="49"/>
      <c r="AWH30" s="49"/>
      <c r="AWI30" s="49"/>
      <c r="AWJ30" s="49"/>
      <c r="AWK30" s="49"/>
      <c r="AWL30" s="49"/>
      <c r="AWM30" s="49"/>
      <c r="AWN30" s="49"/>
      <c r="AWO30" s="49"/>
      <c r="AWP30" s="49"/>
      <c r="AWQ30" s="47"/>
      <c r="AWR30" s="48"/>
      <c r="AWS30" s="49"/>
      <c r="AWT30" s="49"/>
      <c r="AWU30" s="49"/>
      <c r="AWV30" s="49"/>
      <c r="AWW30" s="49"/>
      <c r="AWX30" s="49"/>
      <c r="AWY30" s="49"/>
      <c r="AWZ30" s="49"/>
      <c r="AXA30" s="49"/>
      <c r="AXB30" s="49"/>
      <c r="AXC30" s="49"/>
      <c r="AXD30" s="49"/>
      <c r="AXE30" s="49"/>
      <c r="AXF30" s="49"/>
      <c r="AXG30" s="49"/>
      <c r="AXH30" s="49"/>
      <c r="AXI30" s="49"/>
      <c r="AXJ30" s="49"/>
      <c r="AXK30" s="49"/>
      <c r="AXL30" s="49"/>
      <c r="AXM30" s="49"/>
      <c r="AXN30" s="49"/>
      <c r="AXO30" s="49"/>
      <c r="AXP30" s="49"/>
      <c r="AXQ30" s="49"/>
      <c r="AXR30" s="49"/>
      <c r="AXS30" s="49"/>
      <c r="AXT30" s="49"/>
      <c r="AXU30" s="47"/>
      <c r="AXV30" s="48"/>
      <c r="AXW30" s="49"/>
      <c r="AXX30" s="49"/>
      <c r="AXY30" s="49"/>
      <c r="AXZ30" s="49"/>
      <c r="AYA30" s="49"/>
      <c r="AYB30" s="49"/>
      <c r="AYC30" s="49"/>
      <c r="AYD30" s="49"/>
      <c r="AYE30" s="49"/>
      <c r="AYF30" s="49"/>
      <c r="AYG30" s="49"/>
      <c r="AYH30" s="49"/>
      <c r="AYI30" s="49"/>
      <c r="AYJ30" s="49"/>
      <c r="AYK30" s="49"/>
      <c r="AYL30" s="49"/>
      <c r="AYM30" s="49"/>
      <c r="AYN30" s="49"/>
      <c r="AYO30" s="49"/>
      <c r="AYP30" s="49"/>
      <c r="AYQ30" s="49"/>
      <c r="AYR30" s="49"/>
      <c r="AYS30" s="49"/>
      <c r="AYT30" s="49"/>
      <c r="AYU30" s="49"/>
      <c r="AYV30" s="49"/>
      <c r="AYW30" s="49"/>
      <c r="AYX30" s="49"/>
      <c r="AYY30" s="47"/>
      <c r="AYZ30" s="48"/>
      <c r="AZA30" s="49"/>
      <c r="AZB30" s="49"/>
      <c r="AZC30" s="49"/>
      <c r="AZD30" s="49"/>
      <c r="AZE30" s="49"/>
      <c r="AZF30" s="49"/>
      <c r="AZG30" s="49"/>
      <c r="AZH30" s="49"/>
      <c r="AZI30" s="49"/>
      <c r="AZJ30" s="49"/>
      <c r="AZK30" s="49"/>
      <c r="AZL30" s="49"/>
      <c r="AZM30" s="49"/>
      <c r="AZN30" s="49"/>
      <c r="AZO30" s="49"/>
      <c r="AZP30" s="49"/>
      <c r="AZQ30" s="49"/>
      <c r="AZR30" s="49"/>
      <c r="AZS30" s="49"/>
      <c r="AZT30" s="49"/>
      <c r="AZU30" s="49"/>
      <c r="AZV30" s="49"/>
      <c r="AZW30" s="49"/>
      <c r="AZX30" s="49"/>
      <c r="AZY30" s="49"/>
      <c r="AZZ30" s="49"/>
      <c r="BAA30" s="49"/>
      <c r="BAB30" s="49"/>
      <c r="BAC30" s="47"/>
      <c r="BAD30" s="48"/>
      <c r="BAE30" s="49"/>
      <c r="BAF30" s="49"/>
      <c r="BAG30" s="49"/>
      <c r="BAH30" s="49"/>
      <c r="BAI30" s="49"/>
      <c r="BAJ30" s="49"/>
      <c r="BAK30" s="49"/>
      <c r="BAL30" s="49"/>
      <c r="BAM30" s="49"/>
      <c r="BAN30" s="49"/>
      <c r="BAO30" s="49"/>
      <c r="BAP30" s="49"/>
      <c r="BAQ30" s="49"/>
      <c r="BAR30" s="49"/>
      <c r="BAS30" s="49"/>
      <c r="BAT30" s="49"/>
      <c r="BAU30" s="49"/>
      <c r="BAV30" s="49"/>
      <c r="BAW30" s="49"/>
      <c r="BAX30" s="49"/>
      <c r="BAY30" s="49"/>
      <c r="BAZ30" s="49"/>
      <c r="BBA30" s="49"/>
      <c r="BBB30" s="49"/>
      <c r="BBC30" s="49"/>
      <c r="BBD30" s="49"/>
      <c r="BBE30" s="49"/>
      <c r="BBF30" s="49"/>
      <c r="BBG30" s="47"/>
      <c r="BBH30" s="48"/>
      <c r="BBI30" s="49"/>
      <c r="BBJ30" s="49"/>
      <c r="BBK30" s="49"/>
      <c r="BBL30" s="49"/>
      <c r="BBM30" s="49"/>
      <c r="BBN30" s="49"/>
      <c r="BBO30" s="49"/>
      <c r="BBP30" s="49"/>
      <c r="BBQ30" s="49"/>
      <c r="BBR30" s="49"/>
      <c r="BBS30" s="49"/>
      <c r="BBT30" s="49"/>
      <c r="BBU30" s="49"/>
      <c r="BBV30" s="49"/>
      <c r="BBW30" s="49"/>
      <c r="BBX30" s="49"/>
      <c r="BBY30" s="49"/>
      <c r="BBZ30" s="49"/>
      <c r="BCA30" s="49"/>
      <c r="BCB30" s="49"/>
      <c r="BCC30" s="49"/>
      <c r="BCD30" s="49"/>
      <c r="BCE30" s="49"/>
      <c r="BCF30" s="49"/>
      <c r="BCG30" s="49"/>
      <c r="BCH30" s="49"/>
      <c r="BCI30" s="49"/>
      <c r="BCJ30" s="49"/>
      <c r="BCK30" s="47"/>
      <c r="BCL30" s="48"/>
      <c r="BCM30" s="49"/>
      <c r="BCN30" s="49"/>
      <c r="BCO30" s="49"/>
      <c r="BCP30" s="49"/>
      <c r="BCQ30" s="49"/>
      <c r="BCR30" s="49"/>
      <c r="BCS30" s="49"/>
      <c r="BCT30" s="49"/>
      <c r="BCU30" s="49"/>
      <c r="BCV30" s="49"/>
      <c r="BCW30" s="49"/>
      <c r="BCX30" s="49"/>
      <c r="BCY30" s="49"/>
      <c r="BCZ30" s="49"/>
      <c r="BDA30" s="49"/>
      <c r="BDB30" s="49"/>
      <c r="BDC30" s="49"/>
      <c r="BDD30" s="49"/>
      <c r="BDE30" s="49"/>
      <c r="BDF30" s="49"/>
      <c r="BDG30" s="49"/>
      <c r="BDH30" s="49"/>
      <c r="BDI30" s="49"/>
      <c r="BDJ30" s="49"/>
      <c r="BDK30" s="49"/>
      <c r="BDL30" s="49"/>
      <c r="BDM30" s="49"/>
      <c r="BDN30" s="49"/>
      <c r="BDO30" s="47"/>
      <c r="BDP30" s="48"/>
      <c r="BDQ30" s="49"/>
      <c r="BDR30" s="49"/>
      <c r="BDS30" s="49"/>
      <c r="BDT30" s="49"/>
      <c r="BDU30" s="49"/>
      <c r="BDV30" s="49"/>
      <c r="BDW30" s="49"/>
      <c r="BDX30" s="49"/>
      <c r="BDY30" s="49"/>
      <c r="BDZ30" s="49"/>
      <c r="BEA30" s="49"/>
      <c r="BEB30" s="49"/>
      <c r="BEC30" s="49"/>
      <c r="BED30" s="49"/>
      <c r="BEE30" s="49"/>
      <c r="BEF30" s="49"/>
      <c r="BEG30" s="49"/>
      <c r="BEH30" s="49"/>
      <c r="BEI30" s="49"/>
      <c r="BEJ30" s="49"/>
      <c r="BEK30" s="49"/>
      <c r="BEL30" s="49"/>
      <c r="BEM30" s="49"/>
      <c r="BEN30" s="49"/>
      <c r="BEO30" s="49"/>
      <c r="BEP30" s="49"/>
      <c r="BEQ30" s="49"/>
      <c r="BER30" s="49"/>
      <c r="BES30" s="47"/>
      <c r="BET30" s="48"/>
      <c r="BEU30" s="49"/>
      <c r="BEV30" s="49"/>
      <c r="BEW30" s="49"/>
      <c r="BEX30" s="49"/>
      <c r="BEY30" s="49"/>
      <c r="BEZ30" s="49"/>
      <c r="BFA30" s="49"/>
      <c r="BFB30" s="49"/>
      <c r="BFC30" s="49"/>
      <c r="BFD30" s="49"/>
      <c r="BFE30" s="49"/>
      <c r="BFF30" s="49"/>
      <c r="BFG30" s="49"/>
      <c r="BFH30" s="49"/>
      <c r="BFI30" s="49"/>
      <c r="BFJ30" s="49"/>
      <c r="BFK30" s="49"/>
      <c r="BFL30" s="49"/>
      <c r="BFM30" s="49"/>
      <c r="BFN30" s="49"/>
      <c r="BFO30" s="49"/>
      <c r="BFP30" s="49"/>
      <c r="BFQ30" s="49"/>
      <c r="BFR30" s="49"/>
      <c r="BFS30" s="49"/>
      <c r="BFT30" s="49"/>
      <c r="BFU30" s="49"/>
      <c r="BFV30" s="49"/>
      <c r="BFW30" s="47"/>
      <c r="BFX30" s="48"/>
      <c r="BFY30" s="49"/>
      <c r="BFZ30" s="49"/>
      <c r="BGA30" s="49"/>
      <c r="BGB30" s="49"/>
      <c r="BGC30" s="49"/>
      <c r="BGD30" s="49"/>
      <c r="BGE30" s="49"/>
      <c r="BGF30" s="49"/>
      <c r="BGG30" s="49"/>
      <c r="BGH30" s="49"/>
      <c r="BGI30" s="49"/>
      <c r="BGJ30" s="49"/>
      <c r="BGK30" s="49"/>
      <c r="BGL30" s="49"/>
      <c r="BGM30" s="49"/>
      <c r="BGN30" s="49"/>
      <c r="BGO30" s="49"/>
      <c r="BGP30" s="49"/>
      <c r="BGQ30" s="49"/>
      <c r="BGR30" s="49"/>
      <c r="BGS30" s="49"/>
      <c r="BGT30" s="49"/>
      <c r="BGU30" s="49"/>
      <c r="BGV30" s="49"/>
      <c r="BGW30" s="49"/>
      <c r="BGX30" s="49"/>
      <c r="BGY30" s="49"/>
      <c r="BGZ30" s="49"/>
      <c r="BHA30" s="47"/>
      <c r="BHB30" s="48"/>
      <c r="BHC30" s="49"/>
      <c r="BHD30" s="49"/>
      <c r="BHE30" s="49"/>
      <c r="BHF30" s="49"/>
      <c r="BHG30" s="49"/>
      <c r="BHH30" s="49"/>
      <c r="BHI30" s="49"/>
      <c r="BHJ30" s="49"/>
      <c r="BHK30" s="49"/>
      <c r="BHL30" s="49"/>
      <c r="BHM30" s="49"/>
      <c r="BHN30" s="49"/>
      <c r="BHO30" s="49"/>
      <c r="BHP30" s="49"/>
      <c r="BHQ30" s="49"/>
      <c r="BHR30" s="49"/>
      <c r="BHS30" s="49"/>
      <c r="BHT30" s="49"/>
      <c r="BHU30" s="49"/>
      <c r="BHV30" s="49"/>
      <c r="BHW30" s="49"/>
      <c r="BHX30" s="49"/>
      <c r="BHY30" s="49"/>
      <c r="BHZ30" s="49"/>
      <c r="BIA30" s="49"/>
      <c r="BIB30" s="49"/>
      <c r="BIC30" s="49"/>
      <c r="BID30" s="49"/>
      <c r="BIE30" s="47"/>
      <c r="BIF30" s="48"/>
      <c r="BIG30" s="49"/>
      <c r="BIH30" s="49"/>
      <c r="BII30" s="49"/>
      <c r="BIJ30" s="49"/>
      <c r="BIK30" s="49"/>
      <c r="BIL30" s="49"/>
      <c r="BIM30" s="49"/>
      <c r="BIN30" s="49"/>
      <c r="BIO30" s="49"/>
      <c r="BIP30" s="49"/>
      <c r="BIQ30" s="49"/>
      <c r="BIR30" s="49"/>
      <c r="BIS30" s="49"/>
      <c r="BIT30" s="49"/>
      <c r="BIU30" s="49"/>
      <c r="BIV30" s="49"/>
      <c r="BIW30" s="49"/>
      <c r="BIX30" s="49"/>
      <c r="BIY30" s="49"/>
      <c r="BIZ30" s="49"/>
      <c r="BJA30" s="49"/>
      <c r="BJB30" s="49"/>
      <c r="BJC30" s="49"/>
      <c r="BJD30" s="49"/>
      <c r="BJE30" s="49"/>
      <c r="BJF30" s="49"/>
      <c r="BJG30" s="49"/>
      <c r="BJH30" s="49"/>
      <c r="BJI30" s="47"/>
      <c r="BJJ30" s="48"/>
      <c r="BJK30" s="49"/>
      <c r="BJL30" s="49"/>
      <c r="BJM30" s="49"/>
      <c r="BJN30" s="49"/>
      <c r="BJO30" s="49"/>
      <c r="BJP30" s="49"/>
      <c r="BJQ30" s="49"/>
      <c r="BJR30" s="49"/>
      <c r="BJS30" s="49"/>
      <c r="BJT30" s="49"/>
      <c r="BJU30" s="49"/>
      <c r="BJV30" s="49"/>
      <c r="BJW30" s="49"/>
      <c r="BJX30" s="49"/>
      <c r="BJY30" s="49"/>
      <c r="BJZ30" s="49"/>
      <c r="BKA30" s="49"/>
      <c r="BKB30" s="49"/>
      <c r="BKC30" s="49"/>
      <c r="BKD30" s="49"/>
      <c r="BKE30" s="49"/>
      <c r="BKF30" s="49"/>
      <c r="BKG30" s="49"/>
      <c r="BKH30" s="49"/>
      <c r="BKI30" s="49"/>
      <c r="BKJ30" s="49"/>
      <c r="BKK30" s="49"/>
      <c r="BKL30" s="49"/>
      <c r="BKM30" s="47"/>
      <c r="BKN30" s="48"/>
      <c r="BKO30" s="49"/>
      <c r="BKP30" s="49"/>
      <c r="BKQ30" s="49"/>
      <c r="BKR30" s="49"/>
      <c r="BKS30" s="49"/>
      <c r="BKT30" s="49"/>
      <c r="BKU30" s="49"/>
      <c r="BKV30" s="49"/>
      <c r="BKW30" s="49"/>
      <c r="BKX30" s="49"/>
      <c r="BKY30" s="49"/>
      <c r="BKZ30" s="49"/>
      <c r="BLA30" s="49"/>
      <c r="BLB30" s="49"/>
      <c r="BLC30" s="49"/>
      <c r="BLD30" s="49"/>
      <c r="BLE30" s="49"/>
      <c r="BLF30" s="49"/>
      <c r="BLG30" s="49"/>
      <c r="BLH30" s="49"/>
      <c r="BLI30" s="49"/>
      <c r="BLJ30" s="49"/>
      <c r="BLK30" s="49"/>
      <c r="BLL30" s="49"/>
      <c r="BLM30" s="49"/>
      <c r="BLN30" s="49"/>
      <c r="BLO30" s="49"/>
      <c r="BLP30" s="49"/>
      <c r="BLQ30" s="47"/>
      <c r="BLR30" s="48"/>
      <c r="BLS30" s="49"/>
      <c r="BLT30" s="49"/>
      <c r="BLU30" s="49"/>
      <c r="BLV30" s="49"/>
      <c r="BLW30" s="49"/>
      <c r="BLX30" s="49"/>
      <c r="BLY30" s="49"/>
      <c r="BLZ30" s="49"/>
      <c r="BMA30" s="49"/>
      <c r="BMB30" s="49"/>
      <c r="BMC30" s="49"/>
      <c r="BMD30" s="49"/>
      <c r="BME30" s="49"/>
      <c r="BMF30" s="49"/>
      <c r="BMG30" s="49"/>
      <c r="BMH30" s="49"/>
      <c r="BMI30" s="49"/>
      <c r="BMJ30" s="49"/>
      <c r="BMK30" s="49"/>
      <c r="BML30" s="49"/>
      <c r="BMM30" s="49"/>
      <c r="BMN30" s="49"/>
      <c r="BMO30" s="49"/>
      <c r="BMP30" s="49"/>
      <c r="BMQ30" s="49"/>
      <c r="BMR30" s="49"/>
      <c r="BMS30" s="49"/>
      <c r="BMT30" s="49"/>
      <c r="BMU30" s="47"/>
      <c r="BMV30" s="48"/>
      <c r="BMW30" s="49"/>
      <c r="BMX30" s="49"/>
      <c r="BMY30" s="49"/>
      <c r="BMZ30" s="49"/>
      <c r="BNA30" s="49"/>
      <c r="BNB30" s="49"/>
      <c r="BNC30" s="49"/>
      <c r="BND30" s="49"/>
      <c r="BNE30" s="49"/>
      <c r="BNF30" s="49"/>
      <c r="BNG30" s="49"/>
      <c r="BNH30" s="49"/>
      <c r="BNI30" s="49"/>
      <c r="BNJ30" s="49"/>
      <c r="BNK30" s="49"/>
      <c r="BNL30" s="49"/>
      <c r="BNM30" s="49"/>
      <c r="BNN30" s="49"/>
      <c r="BNO30" s="49"/>
      <c r="BNP30" s="49"/>
      <c r="BNQ30" s="49"/>
      <c r="BNR30" s="49"/>
      <c r="BNS30" s="49"/>
      <c r="BNT30" s="49"/>
      <c r="BNU30" s="49"/>
      <c r="BNV30" s="49"/>
      <c r="BNW30" s="49"/>
      <c r="BNX30" s="49"/>
      <c r="BNY30" s="47"/>
      <c r="BNZ30" s="48"/>
      <c r="BOA30" s="49"/>
      <c r="BOB30" s="49"/>
      <c r="BOC30" s="49"/>
      <c r="BOD30" s="49"/>
      <c r="BOE30" s="49"/>
      <c r="BOF30" s="49"/>
      <c r="BOG30" s="49"/>
      <c r="BOH30" s="49"/>
      <c r="BOI30" s="49"/>
      <c r="BOJ30" s="49"/>
      <c r="BOK30" s="49"/>
      <c r="BOL30" s="49"/>
      <c r="BOM30" s="49"/>
      <c r="BON30" s="49"/>
      <c r="BOO30" s="49"/>
      <c r="BOP30" s="49"/>
      <c r="BOQ30" s="49"/>
      <c r="BOR30" s="49"/>
      <c r="BOS30" s="49"/>
      <c r="BOT30" s="49"/>
      <c r="BOU30" s="49"/>
      <c r="BOV30" s="49"/>
      <c r="BOW30" s="49"/>
      <c r="BOX30" s="49"/>
      <c r="BOY30" s="49"/>
      <c r="BOZ30" s="49"/>
      <c r="BPA30" s="49"/>
      <c r="BPB30" s="49"/>
      <c r="BPC30" s="47"/>
      <c r="BPD30" s="48"/>
      <c r="BPE30" s="49"/>
      <c r="BPF30" s="49"/>
      <c r="BPG30" s="49"/>
      <c r="BPH30" s="49"/>
      <c r="BPI30" s="49"/>
      <c r="BPJ30" s="49"/>
      <c r="BPK30" s="49"/>
      <c r="BPL30" s="49"/>
      <c r="BPM30" s="49"/>
      <c r="BPN30" s="49"/>
      <c r="BPO30" s="49"/>
      <c r="BPP30" s="49"/>
      <c r="BPQ30" s="49"/>
      <c r="BPR30" s="49"/>
      <c r="BPS30" s="49"/>
      <c r="BPT30" s="49"/>
      <c r="BPU30" s="49"/>
      <c r="BPV30" s="49"/>
      <c r="BPW30" s="49"/>
      <c r="BPX30" s="49"/>
      <c r="BPY30" s="49"/>
      <c r="BPZ30" s="49"/>
      <c r="BQA30" s="49"/>
      <c r="BQB30" s="49"/>
      <c r="BQC30" s="49"/>
      <c r="BQD30" s="49"/>
      <c r="BQE30" s="49"/>
      <c r="BQF30" s="49"/>
      <c r="BQG30" s="47"/>
      <c r="BQH30" s="48"/>
      <c r="BQI30" s="49"/>
      <c r="BQJ30" s="49"/>
      <c r="BQK30" s="49"/>
      <c r="BQL30" s="49"/>
      <c r="BQM30" s="49"/>
      <c r="BQN30" s="49"/>
      <c r="BQO30" s="49"/>
      <c r="BQP30" s="49"/>
      <c r="BQQ30" s="49"/>
      <c r="BQR30" s="49"/>
      <c r="BQS30" s="49"/>
      <c r="BQT30" s="49"/>
      <c r="BQU30" s="49"/>
      <c r="BQV30" s="49"/>
      <c r="BQW30" s="49"/>
      <c r="BQX30" s="49"/>
      <c r="BQY30" s="49"/>
      <c r="BQZ30" s="49"/>
      <c r="BRA30" s="49"/>
      <c r="BRB30" s="49"/>
      <c r="BRC30" s="49"/>
      <c r="BRD30" s="49"/>
      <c r="BRE30" s="49"/>
      <c r="BRF30" s="49"/>
      <c r="BRG30" s="49"/>
      <c r="BRH30" s="49"/>
      <c r="BRI30" s="49"/>
      <c r="BRJ30" s="49"/>
      <c r="BRK30" s="47"/>
      <c r="BRL30" s="48"/>
      <c r="BRM30" s="49"/>
      <c r="BRN30" s="49"/>
      <c r="BRO30" s="49"/>
      <c r="BRP30" s="49"/>
      <c r="BRQ30" s="49"/>
      <c r="BRR30" s="49"/>
      <c r="BRS30" s="49"/>
      <c r="BRT30" s="49"/>
      <c r="BRU30" s="49"/>
      <c r="BRV30" s="49"/>
      <c r="BRW30" s="49"/>
      <c r="BRX30" s="49"/>
      <c r="BRY30" s="49"/>
      <c r="BRZ30" s="49"/>
      <c r="BSA30" s="49"/>
      <c r="BSB30" s="49"/>
      <c r="BSC30" s="49"/>
      <c r="BSD30" s="49"/>
      <c r="BSE30" s="49"/>
      <c r="BSF30" s="49"/>
      <c r="BSG30" s="49"/>
      <c r="BSH30" s="49"/>
      <c r="BSI30" s="49"/>
      <c r="BSJ30" s="49"/>
      <c r="BSK30" s="49"/>
      <c r="BSL30" s="49"/>
      <c r="BSM30" s="49"/>
      <c r="BSN30" s="49"/>
      <c r="BSO30" s="47"/>
      <c r="BSP30" s="48"/>
      <c r="BSQ30" s="49"/>
      <c r="BSR30" s="49"/>
      <c r="BSS30" s="49"/>
      <c r="BST30" s="49"/>
      <c r="BSU30" s="49"/>
      <c r="BSV30" s="49"/>
      <c r="BSW30" s="49"/>
      <c r="BSX30" s="49"/>
      <c r="BSY30" s="49"/>
      <c r="BSZ30" s="49"/>
      <c r="BTA30" s="49"/>
      <c r="BTB30" s="49"/>
      <c r="BTC30" s="49"/>
      <c r="BTD30" s="49"/>
      <c r="BTE30" s="49"/>
      <c r="BTF30" s="49"/>
      <c r="BTG30" s="49"/>
      <c r="BTH30" s="49"/>
      <c r="BTI30" s="49"/>
      <c r="BTJ30" s="49"/>
      <c r="BTK30" s="49"/>
      <c r="BTL30" s="49"/>
      <c r="BTM30" s="49"/>
      <c r="BTN30" s="49"/>
      <c r="BTO30" s="49"/>
      <c r="BTP30" s="49"/>
      <c r="BTQ30" s="49"/>
      <c r="BTR30" s="49"/>
      <c r="BTS30" s="47"/>
      <c r="BTT30" s="48"/>
      <c r="BTU30" s="49"/>
      <c r="BTV30" s="49"/>
      <c r="BTW30" s="49"/>
      <c r="BTX30" s="49"/>
      <c r="BTY30" s="49"/>
      <c r="BTZ30" s="49"/>
      <c r="BUA30" s="49"/>
      <c r="BUB30" s="49"/>
      <c r="BUC30" s="49"/>
      <c r="BUD30" s="49"/>
      <c r="BUE30" s="49"/>
      <c r="BUF30" s="49"/>
      <c r="BUG30" s="49"/>
      <c r="BUH30" s="49"/>
      <c r="BUI30" s="49"/>
      <c r="BUJ30" s="49"/>
      <c r="BUK30" s="49"/>
      <c r="BUL30" s="49"/>
      <c r="BUM30" s="49"/>
      <c r="BUN30" s="49"/>
      <c r="BUO30" s="49"/>
      <c r="BUP30" s="49"/>
      <c r="BUQ30" s="49"/>
      <c r="BUR30" s="49"/>
      <c r="BUS30" s="49"/>
      <c r="BUT30" s="49"/>
      <c r="BUU30" s="49"/>
      <c r="BUV30" s="49"/>
      <c r="BUW30" s="47"/>
      <c r="BUX30" s="48"/>
      <c r="BUY30" s="49"/>
      <c r="BUZ30" s="49"/>
      <c r="BVA30" s="49"/>
      <c r="BVB30" s="49"/>
      <c r="BVC30" s="49"/>
      <c r="BVD30" s="49"/>
      <c r="BVE30" s="49"/>
      <c r="BVF30" s="49"/>
      <c r="BVG30" s="49"/>
      <c r="BVH30" s="49"/>
      <c r="BVI30" s="49"/>
      <c r="BVJ30" s="49"/>
      <c r="BVK30" s="49"/>
      <c r="BVL30" s="49"/>
      <c r="BVM30" s="49"/>
      <c r="BVN30" s="49"/>
      <c r="BVO30" s="49"/>
      <c r="BVP30" s="49"/>
      <c r="BVQ30" s="49"/>
      <c r="BVR30" s="49"/>
      <c r="BVS30" s="49"/>
      <c r="BVT30" s="49"/>
      <c r="BVU30" s="49"/>
      <c r="BVV30" s="49"/>
      <c r="BVW30" s="49"/>
      <c r="BVX30" s="49"/>
      <c r="BVY30" s="49"/>
      <c r="BVZ30" s="49"/>
      <c r="BWA30" s="47"/>
      <c r="BWB30" s="48"/>
      <c r="BWC30" s="49"/>
      <c r="BWD30" s="49"/>
      <c r="BWE30" s="49"/>
      <c r="BWF30" s="49"/>
      <c r="BWG30" s="49"/>
      <c r="BWH30" s="49"/>
      <c r="BWI30" s="49"/>
      <c r="BWJ30" s="49"/>
      <c r="BWK30" s="49"/>
      <c r="BWL30" s="49"/>
      <c r="BWM30" s="49"/>
      <c r="BWN30" s="49"/>
      <c r="BWO30" s="49"/>
      <c r="BWP30" s="49"/>
      <c r="BWQ30" s="49"/>
      <c r="BWR30" s="49"/>
      <c r="BWS30" s="49"/>
      <c r="BWT30" s="49"/>
      <c r="BWU30" s="49"/>
      <c r="BWV30" s="49"/>
      <c r="BWW30" s="49"/>
      <c r="BWX30" s="49"/>
      <c r="BWY30" s="49"/>
      <c r="BWZ30" s="49"/>
      <c r="BXA30" s="49"/>
      <c r="BXB30" s="49"/>
      <c r="BXC30" s="49"/>
      <c r="BXD30" s="49"/>
      <c r="BXE30" s="47"/>
      <c r="BXF30" s="48"/>
      <c r="BXG30" s="49"/>
      <c r="BXH30" s="49"/>
      <c r="BXI30" s="49"/>
      <c r="BXJ30" s="49"/>
      <c r="BXK30" s="49"/>
      <c r="BXL30" s="49"/>
      <c r="BXM30" s="49"/>
      <c r="BXN30" s="49"/>
      <c r="BXO30" s="49"/>
      <c r="BXP30" s="49"/>
      <c r="BXQ30" s="49"/>
      <c r="BXR30" s="49"/>
      <c r="BXS30" s="49"/>
      <c r="BXT30" s="49"/>
      <c r="BXU30" s="49"/>
      <c r="BXV30" s="49"/>
      <c r="BXW30" s="49"/>
      <c r="BXX30" s="49"/>
      <c r="BXY30" s="49"/>
      <c r="BXZ30" s="49"/>
      <c r="BYA30" s="49"/>
      <c r="BYB30" s="49"/>
      <c r="BYC30" s="49"/>
      <c r="BYD30" s="49"/>
      <c r="BYE30" s="49"/>
      <c r="BYF30" s="49"/>
      <c r="BYG30" s="49"/>
      <c r="BYH30" s="49"/>
      <c r="BYI30" s="47"/>
      <c r="BYJ30" s="48"/>
      <c r="BYK30" s="49"/>
      <c r="BYL30" s="49"/>
      <c r="BYM30" s="49"/>
      <c r="BYN30" s="49"/>
      <c r="BYO30" s="49"/>
      <c r="BYP30" s="49"/>
      <c r="BYQ30" s="49"/>
      <c r="BYR30" s="49"/>
      <c r="BYS30" s="49"/>
      <c r="BYT30" s="49"/>
      <c r="BYU30" s="49"/>
      <c r="BYV30" s="49"/>
      <c r="BYW30" s="49"/>
      <c r="BYX30" s="49"/>
      <c r="BYY30" s="49"/>
      <c r="BYZ30" s="49"/>
      <c r="BZA30" s="49"/>
      <c r="BZB30" s="49"/>
      <c r="BZC30" s="49"/>
      <c r="BZD30" s="49"/>
      <c r="BZE30" s="49"/>
      <c r="BZF30" s="49"/>
      <c r="BZG30" s="49"/>
      <c r="BZH30" s="49"/>
      <c r="BZI30" s="49"/>
      <c r="BZJ30" s="49"/>
      <c r="BZK30" s="49"/>
      <c r="BZL30" s="49"/>
      <c r="BZM30" s="47"/>
      <c r="BZN30" s="48"/>
      <c r="BZO30" s="49"/>
      <c r="BZP30" s="49"/>
      <c r="BZQ30" s="49"/>
      <c r="BZR30" s="49"/>
      <c r="BZS30" s="49"/>
      <c r="BZT30" s="49"/>
      <c r="BZU30" s="49"/>
      <c r="BZV30" s="49"/>
      <c r="BZW30" s="49"/>
      <c r="BZX30" s="49"/>
      <c r="BZY30" s="49"/>
      <c r="BZZ30" s="49"/>
      <c r="CAA30" s="49"/>
      <c r="CAB30" s="49"/>
      <c r="CAC30" s="49"/>
      <c r="CAD30" s="49"/>
      <c r="CAE30" s="49"/>
      <c r="CAF30" s="49"/>
      <c r="CAG30" s="49"/>
      <c r="CAH30" s="49"/>
      <c r="CAI30" s="49"/>
      <c r="CAJ30" s="49"/>
      <c r="CAK30" s="49"/>
      <c r="CAL30" s="49"/>
      <c r="CAM30" s="49"/>
      <c r="CAN30" s="49"/>
      <c r="CAO30" s="49"/>
      <c r="CAP30" s="49"/>
      <c r="CAQ30" s="47"/>
      <c r="CAR30" s="48"/>
      <c r="CAS30" s="49"/>
      <c r="CAT30" s="49"/>
      <c r="CAU30" s="49"/>
      <c r="CAV30" s="49"/>
      <c r="CAW30" s="49"/>
      <c r="CAX30" s="49"/>
      <c r="CAY30" s="49"/>
      <c r="CAZ30" s="49"/>
      <c r="CBA30" s="49"/>
      <c r="CBB30" s="49"/>
      <c r="CBC30" s="49"/>
      <c r="CBD30" s="49"/>
      <c r="CBE30" s="49"/>
      <c r="CBF30" s="49"/>
      <c r="CBG30" s="49"/>
      <c r="CBH30" s="49"/>
      <c r="CBI30" s="49"/>
      <c r="CBJ30" s="49"/>
      <c r="CBK30" s="49"/>
      <c r="CBL30" s="49"/>
      <c r="CBM30" s="49"/>
      <c r="CBN30" s="49"/>
      <c r="CBO30" s="49"/>
      <c r="CBP30" s="49"/>
      <c r="CBQ30" s="49"/>
      <c r="CBR30" s="49"/>
      <c r="CBS30" s="49"/>
      <c r="CBT30" s="49"/>
      <c r="CBU30" s="47"/>
      <c r="CBV30" s="48"/>
      <c r="CBW30" s="49"/>
      <c r="CBX30" s="49"/>
      <c r="CBY30" s="49"/>
      <c r="CBZ30" s="49"/>
      <c r="CCA30" s="49"/>
      <c r="CCB30" s="49"/>
      <c r="CCC30" s="49"/>
      <c r="CCD30" s="49"/>
      <c r="CCE30" s="49"/>
      <c r="CCF30" s="49"/>
      <c r="CCG30" s="49"/>
      <c r="CCH30" s="49"/>
      <c r="CCI30" s="49"/>
      <c r="CCJ30" s="49"/>
      <c r="CCK30" s="49"/>
      <c r="CCL30" s="49"/>
      <c r="CCM30" s="49"/>
      <c r="CCN30" s="49"/>
      <c r="CCO30" s="49"/>
      <c r="CCP30" s="49"/>
      <c r="CCQ30" s="49"/>
      <c r="CCR30" s="49"/>
      <c r="CCS30" s="49"/>
      <c r="CCT30" s="49"/>
      <c r="CCU30" s="49"/>
      <c r="CCV30" s="49"/>
      <c r="CCW30" s="49"/>
      <c r="CCX30" s="49"/>
      <c r="CCY30" s="47"/>
      <c r="CCZ30" s="48"/>
      <c r="CDA30" s="49"/>
      <c r="CDB30" s="49"/>
      <c r="CDC30" s="49"/>
      <c r="CDD30" s="49"/>
      <c r="CDE30" s="49"/>
      <c r="CDF30" s="49"/>
      <c r="CDG30" s="49"/>
      <c r="CDH30" s="49"/>
      <c r="CDI30" s="49"/>
      <c r="CDJ30" s="49"/>
      <c r="CDK30" s="49"/>
      <c r="CDL30" s="49"/>
      <c r="CDM30" s="49"/>
      <c r="CDN30" s="49"/>
      <c r="CDO30" s="49"/>
      <c r="CDP30" s="49"/>
      <c r="CDQ30" s="49"/>
      <c r="CDR30" s="49"/>
      <c r="CDS30" s="49"/>
      <c r="CDT30" s="49"/>
      <c r="CDU30" s="49"/>
      <c r="CDV30" s="49"/>
      <c r="CDW30" s="49"/>
      <c r="CDX30" s="49"/>
      <c r="CDY30" s="49"/>
      <c r="CDZ30" s="49"/>
      <c r="CEA30" s="49"/>
      <c r="CEB30" s="49"/>
      <c r="CEC30" s="47"/>
      <c r="CED30" s="48"/>
      <c r="CEE30" s="49"/>
      <c r="CEF30" s="49"/>
      <c r="CEG30" s="49"/>
      <c r="CEH30" s="49"/>
      <c r="CEI30" s="49"/>
      <c r="CEJ30" s="49"/>
      <c r="CEK30" s="49"/>
      <c r="CEL30" s="49"/>
      <c r="CEM30" s="49"/>
      <c r="CEN30" s="49"/>
      <c r="CEO30" s="49"/>
      <c r="CEP30" s="49"/>
      <c r="CEQ30" s="49"/>
      <c r="CER30" s="49"/>
      <c r="CES30" s="49"/>
      <c r="CET30" s="49"/>
      <c r="CEU30" s="49"/>
      <c r="CEV30" s="49"/>
      <c r="CEW30" s="49"/>
      <c r="CEX30" s="49"/>
      <c r="CEY30" s="49"/>
      <c r="CEZ30" s="49"/>
      <c r="CFA30" s="49"/>
      <c r="CFB30" s="49"/>
      <c r="CFC30" s="49"/>
      <c r="CFD30" s="49"/>
      <c r="CFE30" s="49"/>
      <c r="CFF30" s="49"/>
      <c r="CFG30" s="47"/>
      <c r="CFH30" s="48"/>
      <c r="CFI30" s="49"/>
      <c r="CFJ30" s="49"/>
      <c r="CFK30" s="49"/>
      <c r="CFL30" s="49"/>
      <c r="CFM30" s="49"/>
      <c r="CFN30" s="49"/>
      <c r="CFO30" s="49"/>
      <c r="CFP30" s="49"/>
      <c r="CFQ30" s="49"/>
      <c r="CFR30" s="49"/>
      <c r="CFS30" s="49"/>
      <c r="CFT30" s="49"/>
      <c r="CFU30" s="49"/>
      <c r="CFV30" s="49"/>
      <c r="CFW30" s="49"/>
      <c r="CFX30" s="49"/>
      <c r="CFY30" s="49"/>
      <c r="CFZ30" s="49"/>
      <c r="CGA30" s="49"/>
      <c r="CGB30" s="49"/>
      <c r="CGC30" s="49"/>
      <c r="CGD30" s="49"/>
      <c r="CGE30" s="49"/>
      <c r="CGF30" s="49"/>
      <c r="CGG30" s="49"/>
      <c r="CGH30" s="49"/>
      <c r="CGI30" s="49"/>
      <c r="CGJ30" s="49"/>
      <c r="CGK30" s="47"/>
      <c r="CGL30" s="48"/>
      <c r="CGM30" s="49"/>
      <c r="CGN30" s="49"/>
      <c r="CGO30" s="49"/>
      <c r="CGP30" s="49"/>
      <c r="CGQ30" s="49"/>
      <c r="CGR30" s="49"/>
      <c r="CGS30" s="49"/>
      <c r="CGT30" s="49"/>
      <c r="CGU30" s="49"/>
      <c r="CGV30" s="49"/>
      <c r="CGW30" s="49"/>
      <c r="CGX30" s="49"/>
      <c r="CGY30" s="49"/>
      <c r="CGZ30" s="49"/>
      <c r="CHA30" s="49"/>
      <c r="CHB30" s="49"/>
      <c r="CHC30" s="49"/>
      <c r="CHD30" s="49"/>
      <c r="CHE30" s="49"/>
      <c r="CHF30" s="49"/>
      <c r="CHG30" s="49"/>
      <c r="CHH30" s="49"/>
      <c r="CHI30" s="49"/>
      <c r="CHJ30" s="49"/>
      <c r="CHK30" s="49"/>
      <c r="CHL30" s="49"/>
      <c r="CHM30" s="49"/>
      <c r="CHN30" s="49"/>
      <c r="CHO30" s="47"/>
      <c r="CHP30" s="48"/>
      <c r="CHQ30" s="49"/>
      <c r="CHR30" s="49"/>
      <c r="CHS30" s="49"/>
      <c r="CHT30" s="49"/>
      <c r="CHU30" s="49"/>
      <c r="CHV30" s="49"/>
      <c r="CHW30" s="49"/>
      <c r="CHX30" s="49"/>
      <c r="CHY30" s="49"/>
      <c r="CHZ30" s="49"/>
      <c r="CIA30" s="49"/>
      <c r="CIB30" s="49"/>
      <c r="CIC30" s="49"/>
      <c r="CID30" s="49"/>
      <c r="CIE30" s="49"/>
      <c r="CIF30" s="49"/>
      <c r="CIG30" s="49"/>
      <c r="CIH30" s="49"/>
      <c r="CII30" s="49"/>
      <c r="CIJ30" s="49"/>
      <c r="CIK30" s="49"/>
      <c r="CIL30" s="49"/>
      <c r="CIM30" s="49"/>
      <c r="CIN30" s="49"/>
      <c r="CIO30" s="49"/>
      <c r="CIP30" s="49"/>
      <c r="CIQ30" s="49"/>
      <c r="CIR30" s="49"/>
      <c r="CIS30" s="47"/>
      <c r="CIT30" s="48"/>
      <c r="CIU30" s="49"/>
      <c r="CIV30" s="49"/>
      <c r="CIW30" s="49"/>
      <c r="CIX30" s="49"/>
      <c r="CIY30" s="49"/>
      <c r="CIZ30" s="49"/>
      <c r="CJA30" s="49"/>
      <c r="CJB30" s="49"/>
      <c r="CJC30" s="49"/>
      <c r="CJD30" s="49"/>
      <c r="CJE30" s="49"/>
      <c r="CJF30" s="49"/>
      <c r="CJG30" s="49"/>
      <c r="CJH30" s="49"/>
      <c r="CJI30" s="49"/>
      <c r="CJJ30" s="49"/>
      <c r="CJK30" s="49"/>
      <c r="CJL30" s="49"/>
      <c r="CJM30" s="49"/>
      <c r="CJN30" s="49"/>
      <c r="CJO30" s="49"/>
      <c r="CJP30" s="49"/>
      <c r="CJQ30" s="49"/>
      <c r="CJR30" s="49"/>
      <c r="CJS30" s="49"/>
      <c r="CJT30" s="49"/>
      <c r="CJU30" s="49"/>
      <c r="CJV30" s="49"/>
      <c r="CJW30" s="47"/>
      <c r="CJX30" s="48"/>
      <c r="CJY30" s="49"/>
      <c r="CJZ30" s="49"/>
      <c r="CKA30" s="49"/>
      <c r="CKB30" s="49"/>
      <c r="CKC30" s="49"/>
      <c r="CKD30" s="49"/>
      <c r="CKE30" s="49"/>
      <c r="CKF30" s="49"/>
      <c r="CKG30" s="49"/>
      <c r="CKH30" s="49"/>
      <c r="CKI30" s="49"/>
      <c r="CKJ30" s="49"/>
      <c r="CKK30" s="49"/>
      <c r="CKL30" s="49"/>
      <c r="CKM30" s="49"/>
      <c r="CKN30" s="49"/>
      <c r="CKO30" s="49"/>
      <c r="CKP30" s="49"/>
      <c r="CKQ30" s="49"/>
      <c r="CKR30" s="49"/>
      <c r="CKS30" s="49"/>
      <c r="CKT30" s="49"/>
      <c r="CKU30" s="49"/>
      <c r="CKV30" s="49"/>
      <c r="CKW30" s="49"/>
      <c r="CKX30" s="49"/>
      <c r="CKY30" s="49"/>
      <c r="CKZ30" s="49"/>
      <c r="CLA30" s="47"/>
      <c r="CLB30" s="48"/>
      <c r="CLC30" s="49"/>
      <c r="CLD30" s="49"/>
      <c r="CLE30" s="49"/>
      <c r="CLF30" s="49"/>
      <c r="CLG30" s="49"/>
      <c r="CLH30" s="49"/>
      <c r="CLI30" s="49"/>
      <c r="CLJ30" s="49"/>
      <c r="CLK30" s="49"/>
      <c r="CLL30" s="49"/>
      <c r="CLM30" s="49"/>
      <c r="CLN30" s="49"/>
      <c r="CLO30" s="49"/>
      <c r="CLP30" s="49"/>
      <c r="CLQ30" s="49"/>
      <c r="CLR30" s="49"/>
      <c r="CLS30" s="49"/>
      <c r="CLT30" s="49"/>
      <c r="CLU30" s="49"/>
      <c r="CLV30" s="49"/>
      <c r="CLW30" s="49"/>
      <c r="CLX30" s="49"/>
      <c r="CLY30" s="49"/>
      <c r="CLZ30" s="49"/>
      <c r="CMA30" s="49"/>
      <c r="CMB30" s="49"/>
      <c r="CMC30" s="49"/>
      <c r="CMD30" s="49"/>
      <c r="CME30" s="47"/>
      <c r="CMF30" s="48"/>
      <c r="CMG30" s="49"/>
      <c r="CMH30" s="49"/>
      <c r="CMI30" s="49"/>
      <c r="CMJ30" s="49"/>
      <c r="CMK30" s="49"/>
      <c r="CML30" s="49"/>
      <c r="CMM30" s="49"/>
      <c r="CMN30" s="49"/>
      <c r="CMO30" s="49"/>
      <c r="CMP30" s="49"/>
      <c r="CMQ30" s="49"/>
      <c r="CMR30" s="49"/>
      <c r="CMS30" s="49"/>
      <c r="CMT30" s="49"/>
      <c r="CMU30" s="49"/>
      <c r="CMV30" s="49"/>
      <c r="CMW30" s="49"/>
      <c r="CMX30" s="49"/>
      <c r="CMY30" s="49"/>
      <c r="CMZ30" s="49"/>
      <c r="CNA30" s="49"/>
      <c r="CNB30" s="49"/>
      <c r="CNC30" s="49"/>
      <c r="CND30" s="49"/>
      <c r="CNE30" s="49"/>
      <c r="CNF30" s="49"/>
      <c r="CNG30" s="49"/>
      <c r="CNH30" s="49"/>
      <c r="CNI30" s="47"/>
      <c r="CNJ30" s="48"/>
      <c r="CNK30" s="49"/>
      <c r="CNL30" s="49"/>
      <c r="CNM30" s="49"/>
      <c r="CNN30" s="49"/>
      <c r="CNO30" s="49"/>
      <c r="CNP30" s="49"/>
      <c r="CNQ30" s="49"/>
      <c r="CNR30" s="49"/>
      <c r="CNS30" s="49"/>
      <c r="CNT30" s="49"/>
      <c r="CNU30" s="49"/>
      <c r="CNV30" s="49"/>
      <c r="CNW30" s="49"/>
      <c r="CNX30" s="49"/>
      <c r="CNY30" s="49"/>
      <c r="CNZ30" s="49"/>
      <c r="COA30" s="49"/>
      <c r="COB30" s="49"/>
      <c r="COC30" s="49"/>
      <c r="COD30" s="49"/>
      <c r="COE30" s="49"/>
      <c r="COF30" s="49"/>
      <c r="COG30" s="49"/>
      <c r="COH30" s="49"/>
      <c r="COI30" s="49"/>
      <c r="COJ30" s="49"/>
      <c r="COK30" s="49"/>
      <c r="COL30" s="49"/>
      <c r="COM30" s="47"/>
      <c r="CON30" s="48"/>
      <c r="COO30" s="49"/>
      <c r="COP30" s="49"/>
      <c r="COQ30" s="49"/>
      <c r="COR30" s="49"/>
      <c r="COS30" s="49"/>
      <c r="COT30" s="49"/>
      <c r="COU30" s="49"/>
      <c r="COV30" s="49"/>
      <c r="COW30" s="49"/>
      <c r="COX30" s="49"/>
      <c r="COY30" s="49"/>
      <c r="COZ30" s="49"/>
      <c r="CPA30" s="49"/>
      <c r="CPB30" s="49"/>
      <c r="CPC30" s="49"/>
      <c r="CPD30" s="49"/>
      <c r="CPE30" s="49"/>
      <c r="CPF30" s="49"/>
      <c r="CPG30" s="49"/>
      <c r="CPH30" s="49"/>
      <c r="CPI30" s="49"/>
      <c r="CPJ30" s="49"/>
      <c r="CPK30" s="49"/>
      <c r="CPL30" s="49"/>
      <c r="CPM30" s="49"/>
      <c r="CPN30" s="49"/>
      <c r="CPO30" s="49"/>
      <c r="CPP30" s="49"/>
      <c r="CPQ30" s="47"/>
      <c r="CPR30" s="48"/>
      <c r="CPS30" s="49"/>
      <c r="CPT30" s="49"/>
      <c r="CPU30" s="49"/>
      <c r="CPV30" s="49"/>
      <c r="CPW30" s="49"/>
      <c r="CPX30" s="49"/>
      <c r="CPY30" s="49"/>
      <c r="CPZ30" s="49"/>
      <c r="CQA30" s="49"/>
      <c r="CQB30" s="49"/>
      <c r="CQC30" s="49"/>
      <c r="CQD30" s="49"/>
      <c r="CQE30" s="49"/>
      <c r="CQF30" s="49"/>
      <c r="CQG30" s="49"/>
      <c r="CQH30" s="49"/>
      <c r="CQI30" s="49"/>
      <c r="CQJ30" s="49"/>
      <c r="CQK30" s="49"/>
      <c r="CQL30" s="49"/>
      <c r="CQM30" s="49"/>
      <c r="CQN30" s="49"/>
      <c r="CQO30" s="49"/>
      <c r="CQP30" s="49"/>
      <c r="CQQ30" s="49"/>
      <c r="CQR30" s="49"/>
      <c r="CQS30" s="49"/>
      <c r="CQT30" s="49"/>
      <c r="CQU30" s="47"/>
      <c r="CQV30" s="48"/>
      <c r="CQW30" s="49"/>
      <c r="CQX30" s="49"/>
      <c r="CQY30" s="49"/>
      <c r="CQZ30" s="49"/>
      <c r="CRA30" s="49"/>
      <c r="CRB30" s="49"/>
      <c r="CRC30" s="49"/>
      <c r="CRD30" s="49"/>
      <c r="CRE30" s="49"/>
      <c r="CRF30" s="49"/>
      <c r="CRG30" s="49"/>
      <c r="CRH30" s="49"/>
      <c r="CRI30" s="49"/>
      <c r="CRJ30" s="49"/>
      <c r="CRK30" s="49"/>
      <c r="CRL30" s="49"/>
      <c r="CRM30" s="49"/>
      <c r="CRN30" s="49"/>
      <c r="CRO30" s="49"/>
      <c r="CRP30" s="49"/>
      <c r="CRQ30" s="49"/>
      <c r="CRR30" s="49"/>
      <c r="CRS30" s="49"/>
      <c r="CRT30" s="49"/>
      <c r="CRU30" s="49"/>
      <c r="CRV30" s="49"/>
      <c r="CRW30" s="49"/>
      <c r="CRX30" s="49"/>
      <c r="CRY30" s="47"/>
      <c r="CRZ30" s="48"/>
      <c r="CSA30" s="49"/>
      <c r="CSB30" s="49"/>
      <c r="CSC30" s="49"/>
      <c r="CSD30" s="49"/>
      <c r="CSE30" s="49"/>
      <c r="CSF30" s="49"/>
      <c r="CSG30" s="49"/>
      <c r="CSH30" s="49"/>
      <c r="CSI30" s="49"/>
      <c r="CSJ30" s="49"/>
      <c r="CSK30" s="49"/>
      <c r="CSL30" s="49"/>
      <c r="CSM30" s="49"/>
      <c r="CSN30" s="49"/>
      <c r="CSO30" s="49"/>
      <c r="CSP30" s="49"/>
      <c r="CSQ30" s="49"/>
      <c r="CSR30" s="49"/>
      <c r="CSS30" s="49"/>
      <c r="CST30" s="49"/>
      <c r="CSU30" s="49"/>
      <c r="CSV30" s="49"/>
      <c r="CSW30" s="49"/>
      <c r="CSX30" s="49"/>
      <c r="CSY30" s="49"/>
      <c r="CSZ30" s="49"/>
      <c r="CTA30" s="49"/>
      <c r="CTB30" s="49"/>
      <c r="CTC30" s="47"/>
      <c r="CTD30" s="48"/>
      <c r="CTE30" s="49"/>
      <c r="CTF30" s="49"/>
      <c r="CTG30" s="49"/>
      <c r="CTH30" s="49"/>
      <c r="CTI30" s="49"/>
      <c r="CTJ30" s="49"/>
      <c r="CTK30" s="49"/>
      <c r="CTL30" s="49"/>
      <c r="CTM30" s="49"/>
      <c r="CTN30" s="49"/>
      <c r="CTO30" s="49"/>
      <c r="CTP30" s="49"/>
      <c r="CTQ30" s="49"/>
      <c r="CTR30" s="49"/>
      <c r="CTS30" s="49"/>
      <c r="CTT30" s="49"/>
      <c r="CTU30" s="49"/>
      <c r="CTV30" s="49"/>
      <c r="CTW30" s="49"/>
      <c r="CTX30" s="49"/>
      <c r="CTY30" s="49"/>
      <c r="CTZ30" s="49"/>
      <c r="CUA30" s="49"/>
      <c r="CUB30" s="49"/>
      <c r="CUC30" s="49"/>
      <c r="CUD30" s="49"/>
      <c r="CUE30" s="49"/>
      <c r="CUF30" s="49"/>
      <c r="CUG30" s="47"/>
      <c r="CUH30" s="48"/>
      <c r="CUI30" s="49"/>
      <c r="CUJ30" s="49"/>
      <c r="CUK30" s="49"/>
      <c r="CUL30" s="49"/>
      <c r="CUM30" s="49"/>
      <c r="CUN30" s="49"/>
      <c r="CUO30" s="49"/>
      <c r="CUP30" s="49"/>
      <c r="CUQ30" s="49"/>
      <c r="CUR30" s="49"/>
      <c r="CUS30" s="49"/>
      <c r="CUT30" s="49"/>
      <c r="CUU30" s="49"/>
      <c r="CUV30" s="49"/>
      <c r="CUW30" s="49"/>
      <c r="CUX30" s="49"/>
      <c r="CUY30" s="49"/>
      <c r="CUZ30" s="49"/>
      <c r="CVA30" s="49"/>
      <c r="CVB30" s="49"/>
      <c r="CVC30" s="49"/>
      <c r="CVD30" s="49"/>
      <c r="CVE30" s="49"/>
      <c r="CVF30" s="49"/>
      <c r="CVG30" s="49"/>
      <c r="CVH30" s="49"/>
      <c r="CVI30" s="49"/>
      <c r="CVJ30" s="49"/>
      <c r="CVK30" s="47"/>
      <c r="CVL30" s="48"/>
      <c r="CVM30" s="49"/>
      <c r="CVN30" s="49"/>
      <c r="CVO30" s="49"/>
      <c r="CVP30" s="49"/>
      <c r="CVQ30" s="49"/>
      <c r="CVR30" s="49"/>
      <c r="CVS30" s="49"/>
      <c r="CVT30" s="49"/>
      <c r="CVU30" s="49"/>
      <c r="CVV30" s="49"/>
      <c r="CVW30" s="49"/>
      <c r="CVX30" s="49"/>
      <c r="CVY30" s="49"/>
      <c r="CVZ30" s="49"/>
      <c r="CWA30" s="49"/>
      <c r="CWB30" s="49"/>
      <c r="CWC30" s="49"/>
      <c r="CWD30" s="49"/>
      <c r="CWE30" s="49"/>
      <c r="CWF30" s="49"/>
      <c r="CWG30" s="49"/>
      <c r="CWH30" s="49"/>
      <c r="CWI30" s="49"/>
      <c r="CWJ30" s="49"/>
      <c r="CWK30" s="49"/>
      <c r="CWL30" s="49"/>
      <c r="CWM30" s="49"/>
      <c r="CWN30" s="49"/>
      <c r="CWO30" s="47"/>
      <c r="CWP30" s="48"/>
      <c r="CWQ30" s="49"/>
      <c r="CWR30" s="49"/>
      <c r="CWS30" s="49"/>
      <c r="CWT30" s="49"/>
      <c r="CWU30" s="49"/>
      <c r="CWV30" s="49"/>
      <c r="CWW30" s="49"/>
      <c r="CWX30" s="49"/>
      <c r="CWY30" s="49"/>
      <c r="CWZ30" s="49"/>
      <c r="CXA30" s="49"/>
      <c r="CXB30" s="49"/>
      <c r="CXC30" s="49"/>
      <c r="CXD30" s="49"/>
      <c r="CXE30" s="49"/>
      <c r="CXF30" s="49"/>
      <c r="CXG30" s="49"/>
      <c r="CXH30" s="49"/>
      <c r="CXI30" s="49"/>
      <c r="CXJ30" s="49"/>
      <c r="CXK30" s="49"/>
      <c r="CXL30" s="49"/>
      <c r="CXM30" s="49"/>
      <c r="CXN30" s="49"/>
      <c r="CXO30" s="49"/>
      <c r="CXP30" s="49"/>
      <c r="CXQ30" s="49"/>
      <c r="CXR30" s="49"/>
      <c r="CXS30" s="47"/>
      <c r="CXT30" s="48"/>
      <c r="CXU30" s="49"/>
      <c r="CXV30" s="49"/>
      <c r="CXW30" s="49"/>
      <c r="CXX30" s="49"/>
      <c r="CXY30" s="49"/>
      <c r="CXZ30" s="49"/>
      <c r="CYA30" s="49"/>
      <c r="CYB30" s="49"/>
      <c r="CYC30" s="49"/>
      <c r="CYD30" s="49"/>
      <c r="CYE30" s="49"/>
      <c r="CYF30" s="49"/>
      <c r="CYG30" s="49"/>
      <c r="CYH30" s="49"/>
      <c r="CYI30" s="49"/>
      <c r="CYJ30" s="49"/>
      <c r="CYK30" s="49"/>
      <c r="CYL30" s="49"/>
      <c r="CYM30" s="49"/>
      <c r="CYN30" s="49"/>
      <c r="CYO30" s="49"/>
      <c r="CYP30" s="49"/>
      <c r="CYQ30" s="49"/>
      <c r="CYR30" s="49"/>
      <c r="CYS30" s="49"/>
      <c r="CYT30" s="49"/>
      <c r="CYU30" s="49"/>
      <c r="CYV30" s="49"/>
      <c r="CYW30" s="47"/>
      <c r="CYX30" s="48"/>
      <c r="CYY30" s="49"/>
      <c r="CYZ30" s="49"/>
      <c r="CZA30" s="49"/>
      <c r="CZB30" s="49"/>
      <c r="CZC30" s="49"/>
      <c r="CZD30" s="49"/>
      <c r="CZE30" s="49"/>
      <c r="CZF30" s="49"/>
      <c r="CZG30" s="49"/>
      <c r="CZH30" s="49"/>
      <c r="CZI30" s="49"/>
      <c r="CZJ30" s="49"/>
      <c r="CZK30" s="49"/>
      <c r="CZL30" s="49"/>
      <c r="CZM30" s="49"/>
      <c r="CZN30" s="49"/>
      <c r="CZO30" s="49"/>
      <c r="CZP30" s="49"/>
      <c r="CZQ30" s="49"/>
      <c r="CZR30" s="49"/>
      <c r="CZS30" s="49"/>
      <c r="CZT30" s="49"/>
      <c r="CZU30" s="49"/>
      <c r="CZV30" s="49"/>
      <c r="CZW30" s="49"/>
      <c r="CZX30" s="49"/>
      <c r="CZY30" s="49"/>
      <c r="CZZ30" s="49"/>
      <c r="DAA30" s="47"/>
      <c r="DAB30" s="48"/>
      <c r="DAC30" s="49"/>
      <c r="DAD30" s="49"/>
      <c r="DAE30" s="49"/>
      <c r="DAF30" s="49"/>
      <c r="DAG30" s="49"/>
      <c r="DAH30" s="49"/>
      <c r="DAI30" s="49"/>
      <c r="DAJ30" s="49"/>
      <c r="DAK30" s="49"/>
      <c r="DAL30" s="49"/>
      <c r="DAM30" s="49"/>
      <c r="DAN30" s="49"/>
      <c r="DAO30" s="49"/>
      <c r="DAP30" s="49"/>
      <c r="DAQ30" s="49"/>
      <c r="DAR30" s="49"/>
      <c r="DAS30" s="49"/>
      <c r="DAT30" s="49"/>
      <c r="DAU30" s="49"/>
      <c r="DAV30" s="49"/>
      <c r="DAW30" s="49"/>
      <c r="DAX30" s="49"/>
      <c r="DAY30" s="49"/>
      <c r="DAZ30" s="49"/>
      <c r="DBA30" s="49"/>
      <c r="DBB30" s="49"/>
      <c r="DBC30" s="49"/>
      <c r="DBD30" s="49"/>
      <c r="DBE30" s="47"/>
      <c r="DBF30" s="48"/>
      <c r="DBG30" s="49"/>
      <c r="DBH30" s="49"/>
      <c r="DBI30" s="49"/>
      <c r="DBJ30" s="49"/>
      <c r="DBK30" s="49"/>
      <c r="DBL30" s="49"/>
      <c r="DBM30" s="49"/>
      <c r="DBN30" s="49"/>
      <c r="DBO30" s="49"/>
      <c r="DBP30" s="49"/>
      <c r="DBQ30" s="49"/>
      <c r="DBR30" s="49"/>
      <c r="DBS30" s="49"/>
      <c r="DBT30" s="49"/>
      <c r="DBU30" s="49"/>
      <c r="DBV30" s="49"/>
      <c r="DBW30" s="49"/>
      <c r="DBX30" s="49"/>
      <c r="DBY30" s="49"/>
      <c r="DBZ30" s="49"/>
      <c r="DCA30" s="49"/>
      <c r="DCB30" s="49"/>
      <c r="DCC30" s="49"/>
      <c r="DCD30" s="49"/>
      <c r="DCE30" s="49"/>
      <c r="DCF30" s="49"/>
      <c r="DCG30" s="49"/>
      <c r="DCH30" s="49"/>
      <c r="DCI30" s="47"/>
      <c r="DCJ30" s="48"/>
      <c r="DCK30" s="49"/>
      <c r="DCL30" s="49"/>
      <c r="DCM30" s="49"/>
      <c r="DCN30" s="49"/>
      <c r="DCO30" s="49"/>
      <c r="DCP30" s="49"/>
      <c r="DCQ30" s="49"/>
      <c r="DCR30" s="49"/>
      <c r="DCS30" s="49"/>
      <c r="DCT30" s="49"/>
      <c r="DCU30" s="49"/>
      <c r="DCV30" s="49"/>
      <c r="DCW30" s="49"/>
      <c r="DCX30" s="49"/>
      <c r="DCY30" s="49"/>
      <c r="DCZ30" s="49"/>
      <c r="DDA30" s="49"/>
      <c r="DDB30" s="49"/>
      <c r="DDC30" s="49"/>
      <c r="DDD30" s="49"/>
      <c r="DDE30" s="49"/>
      <c r="DDF30" s="49"/>
      <c r="DDG30" s="49"/>
      <c r="DDH30" s="49"/>
      <c r="DDI30" s="49"/>
      <c r="DDJ30" s="49"/>
      <c r="DDK30" s="49"/>
      <c r="DDL30" s="49"/>
      <c r="DDM30" s="47"/>
      <c r="DDN30" s="48"/>
      <c r="DDO30" s="49"/>
      <c r="DDP30" s="49"/>
      <c r="DDQ30" s="49"/>
      <c r="DDR30" s="49"/>
      <c r="DDS30" s="49"/>
      <c r="DDT30" s="49"/>
      <c r="DDU30" s="49"/>
      <c r="DDV30" s="49"/>
      <c r="DDW30" s="49"/>
      <c r="DDX30" s="49"/>
      <c r="DDY30" s="49"/>
      <c r="DDZ30" s="49"/>
      <c r="DEA30" s="49"/>
      <c r="DEB30" s="49"/>
      <c r="DEC30" s="49"/>
      <c r="DED30" s="49"/>
      <c r="DEE30" s="49"/>
      <c r="DEF30" s="49"/>
      <c r="DEG30" s="49"/>
      <c r="DEH30" s="49"/>
      <c r="DEI30" s="49"/>
      <c r="DEJ30" s="49"/>
      <c r="DEK30" s="49"/>
      <c r="DEL30" s="49"/>
      <c r="DEM30" s="49"/>
      <c r="DEN30" s="49"/>
      <c r="DEO30" s="49"/>
      <c r="DEP30" s="49"/>
      <c r="DEQ30" s="47"/>
      <c r="DER30" s="48"/>
      <c r="DES30" s="49"/>
      <c r="DET30" s="49"/>
      <c r="DEU30" s="49"/>
      <c r="DEV30" s="49"/>
      <c r="DEW30" s="49"/>
      <c r="DEX30" s="49"/>
      <c r="DEY30" s="49"/>
      <c r="DEZ30" s="49"/>
      <c r="DFA30" s="49"/>
      <c r="DFB30" s="49"/>
      <c r="DFC30" s="49"/>
      <c r="DFD30" s="49"/>
      <c r="DFE30" s="49"/>
      <c r="DFF30" s="49"/>
      <c r="DFG30" s="49"/>
      <c r="DFH30" s="49"/>
      <c r="DFI30" s="49"/>
      <c r="DFJ30" s="49"/>
      <c r="DFK30" s="49"/>
      <c r="DFL30" s="49"/>
      <c r="DFM30" s="49"/>
      <c r="DFN30" s="49"/>
      <c r="DFO30" s="49"/>
      <c r="DFP30" s="49"/>
      <c r="DFQ30" s="49"/>
      <c r="DFR30" s="49"/>
      <c r="DFS30" s="49"/>
      <c r="DFT30" s="49"/>
      <c r="DFU30" s="47"/>
      <c r="DFV30" s="48"/>
      <c r="DFW30" s="49"/>
      <c r="DFX30" s="49"/>
      <c r="DFY30" s="49"/>
      <c r="DFZ30" s="49"/>
      <c r="DGA30" s="49"/>
      <c r="DGB30" s="49"/>
      <c r="DGC30" s="49"/>
      <c r="DGD30" s="49"/>
      <c r="DGE30" s="49"/>
      <c r="DGF30" s="49"/>
      <c r="DGG30" s="49"/>
      <c r="DGH30" s="49"/>
      <c r="DGI30" s="49"/>
      <c r="DGJ30" s="49"/>
      <c r="DGK30" s="49"/>
      <c r="DGL30" s="49"/>
      <c r="DGM30" s="49"/>
      <c r="DGN30" s="49"/>
      <c r="DGO30" s="49"/>
      <c r="DGP30" s="49"/>
      <c r="DGQ30" s="49"/>
      <c r="DGR30" s="49"/>
      <c r="DGS30" s="49"/>
      <c r="DGT30" s="49"/>
      <c r="DGU30" s="49"/>
      <c r="DGV30" s="49"/>
      <c r="DGW30" s="49"/>
      <c r="DGX30" s="49"/>
      <c r="DGY30" s="47"/>
      <c r="DGZ30" s="48"/>
      <c r="DHA30" s="49"/>
      <c r="DHB30" s="49"/>
      <c r="DHC30" s="49"/>
      <c r="DHD30" s="49"/>
      <c r="DHE30" s="49"/>
      <c r="DHF30" s="49"/>
      <c r="DHG30" s="49"/>
      <c r="DHH30" s="49"/>
      <c r="DHI30" s="49"/>
      <c r="DHJ30" s="49"/>
      <c r="DHK30" s="49"/>
      <c r="DHL30" s="49"/>
      <c r="DHM30" s="49"/>
      <c r="DHN30" s="49"/>
      <c r="DHO30" s="49"/>
      <c r="DHP30" s="49"/>
      <c r="DHQ30" s="49"/>
      <c r="DHR30" s="49"/>
      <c r="DHS30" s="49"/>
      <c r="DHT30" s="49"/>
      <c r="DHU30" s="49"/>
      <c r="DHV30" s="49"/>
      <c r="DHW30" s="49"/>
      <c r="DHX30" s="49"/>
      <c r="DHY30" s="49"/>
      <c r="DHZ30" s="49"/>
      <c r="DIA30" s="49"/>
      <c r="DIB30" s="49"/>
      <c r="DIC30" s="47"/>
      <c r="DID30" s="48"/>
      <c r="DIE30" s="49"/>
      <c r="DIF30" s="49"/>
      <c r="DIG30" s="49"/>
      <c r="DIH30" s="49"/>
      <c r="DII30" s="49"/>
      <c r="DIJ30" s="49"/>
      <c r="DIK30" s="49"/>
      <c r="DIL30" s="49"/>
      <c r="DIM30" s="49"/>
      <c r="DIN30" s="49"/>
      <c r="DIO30" s="49"/>
      <c r="DIP30" s="49"/>
      <c r="DIQ30" s="49"/>
      <c r="DIR30" s="49"/>
      <c r="DIS30" s="49"/>
      <c r="DIT30" s="49"/>
      <c r="DIU30" s="49"/>
      <c r="DIV30" s="49"/>
      <c r="DIW30" s="49"/>
      <c r="DIX30" s="49"/>
      <c r="DIY30" s="49"/>
      <c r="DIZ30" s="49"/>
      <c r="DJA30" s="49"/>
      <c r="DJB30" s="49"/>
      <c r="DJC30" s="49"/>
      <c r="DJD30" s="49"/>
      <c r="DJE30" s="49"/>
      <c r="DJF30" s="49"/>
      <c r="DJG30" s="47"/>
      <c r="DJH30" s="48"/>
      <c r="DJI30" s="49"/>
      <c r="DJJ30" s="49"/>
      <c r="DJK30" s="49"/>
      <c r="DJL30" s="49"/>
      <c r="DJM30" s="49"/>
      <c r="DJN30" s="49"/>
      <c r="DJO30" s="49"/>
      <c r="DJP30" s="49"/>
      <c r="DJQ30" s="49"/>
      <c r="DJR30" s="49"/>
      <c r="DJS30" s="49"/>
      <c r="DJT30" s="49"/>
      <c r="DJU30" s="49"/>
      <c r="DJV30" s="49"/>
      <c r="DJW30" s="49"/>
      <c r="DJX30" s="49"/>
      <c r="DJY30" s="49"/>
      <c r="DJZ30" s="49"/>
      <c r="DKA30" s="49"/>
      <c r="DKB30" s="49"/>
      <c r="DKC30" s="49"/>
      <c r="DKD30" s="49"/>
      <c r="DKE30" s="49"/>
      <c r="DKF30" s="49"/>
      <c r="DKG30" s="49"/>
      <c r="DKH30" s="49"/>
      <c r="DKI30" s="49"/>
      <c r="DKJ30" s="49"/>
      <c r="DKK30" s="47"/>
      <c r="DKL30" s="48"/>
      <c r="DKM30" s="49"/>
      <c r="DKN30" s="49"/>
      <c r="DKO30" s="49"/>
      <c r="DKP30" s="49"/>
      <c r="DKQ30" s="49"/>
      <c r="DKR30" s="49"/>
      <c r="DKS30" s="49"/>
      <c r="DKT30" s="49"/>
      <c r="DKU30" s="49"/>
      <c r="DKV30" s="49"/>
      <c r="DKW30" s="49"/>
      <c r="DKX30" s="49"/>
      <c r="DKY30" s="49"/>
      <c r="DKZ30" s="49"/>
      <c r="DLA30" s="49"/>
      <c r="DLB30" s="49"/>
      <c r="DLC30" s="49"/>
      <c r="DLD30" s="49"/>
      <c r="DLE30" s="49"/>
      <c r="DLF30" s="49"/>
      <c r="DLG30" s="49"/>
      <c r="DLH30" s="49"/>
      <c r="DLI30" s="49"/>
      <c r="DLJ30" s="49"/>
      <c r="DLK30" s="49"/>
      <c r="DLL30" s="49"/>
      <c r="DLM30" s="49"/>
      <c r="DLN30" s="49"/>
      <c r="DLO30" s="47"/>
      <c r="DLP30" s="48"/>
      <c r="DLQ30" s="49"/>
      <c r="DLR30" s="49"/>
      <c r="DLS30" s="49"/>
      <c r="DLT30" s="49"/>
      <c r="DLU30" s="49"/>
      <c r="DLV30" s="49"/>
      <c r="DLW30" s="49"/>
      <c r="DLX30" s="49"/>
      <c r="DLY30" s="49"/>
      <c r="DLZ30" s="49"/>
      <c r="DMA30" s="49"/>
      <c r="DMB30" s="49"/>
      <c r="DMC30" s="49"/>
      <c r="DMD30" s="49"/>
      <c r="DME30" s="49"/>
      <c r="DMF30" s="49"/>
      <c r="DMG30" s="49"/>
      <c r="DMH30" s="49"/>
      <c r="DMI30" s="49"/>
      <c r="DMJ30" s="49"/>
      <c r="DMK30" s="49"/>
      <c r="DML30" s="49"/>
      <c r="DMM30" s="49"/>
      <c r="DMN30" s="49"/>
      <c r="DMO30" s="49"/>
      <c r="DMP30" s="49"/>
      <c r="DMQ30" s="49"/>
      <c r="DMR30" s="49"/>
      <c r="DMS30" s="47"/>
      <c r="DMT30" s="48"/>
      <c r="DMU30" s="49"/>
      <c r="DMV30" s="49"/>
      <c r="DMW30" s="49"/>
      <c r="DMX30" s="49"/>
      <c r="DMY30" s="49"/>
      <c r="DMZ30" s="49"/>
      <c r="DNA30" s="49"/>
      <c r="DNB30" s="49"/>
      <c r="DNC30" s="49"/>
      <c r="DND30" s="49"/>
      <c r="DNE30" s="49"/>
      <c r="DNF30" s="49"/>
      <c r="DNG30" s="49"/>
      <c r="DNH30" s="49"/>
      <c r="DNI30" s="49"/>
      <c r="DNJ30" s="49"/>
      <c r="DNK30" s="49"/>
      <c r="DNL30" s="49"/>
      <c r="DNM30" s="49"/>
      <c r="DNN30" s="49"/>
      <c r="DNO30" s="49"/>
      <c r="DNP30" s="49"/>
      <c r="DNQ30" s="49"/>
      <c r="DNR30" s="49"/>
      <c r="DNS30" s="49"/>
      <c r="DNT30" s="49"/>
      <c r="DNU30" s="49"/>
      <c r="DNV30" s="49"/>
      <c r="DNW30" s="47"/>
      <c r="DNX30" s="48"/>
      <c r="DNY30" s="49"/>
      <c r="DNZ30" s="49"/>
      <c r="DOA30" s="49"/>
      <c r="DOB30" s="49"/>
      <c r="DOC30" s="49"/>
      <c r="DOD30" s="49"/>
      <c r="DOE30" s="49"/>
      <c r="DOF30" s="49"/>
      <c r="DOG30" s="49"/>
      <c r="DOH30" s="49"/>
      <c r="DOI30" s="49"/>
      <c r="DOJ30" s="49"/>
      <c r="DOK30" s="49"/>
      <c r="DOL30" s="49"/>
      <c r="DOM30" s="49"/>
      <c r="DON30" s="49"/>
      <c r="DOO30" s="49"/>
      <c r="DOP30" s="49"/>
      <c r="DOQ30" s="49"/>
      <c r="DOR30" s="49"/>
      <c r="DOS30" s="49"/>
      <c r="DOT30" s="49"/>
      <c r="DOU30" s="49"/>
      <c r="DOV30" s="49"/>
      <c r="DOW30" s="49"/>
      <c r="DOX30" s="49"/>
      <c r="DOY30" s="49"/>
      <c r="DOZ30" s="49"/>
      <c r="DPA30" s="47"/>
      <c r="DPB30" s="48"/>
      <c r="DPC30" s="49"/>
      <c r="DPD30" s="49"/>
      <c r="DPE30" s="49"/>
      <c r="DPF30" s="49"/>
      <c r="DPG30" s="49"/>
      <c r="DPH30" s="49"/>
      <c r="DPI30" s="49"/>
      <c r="DPJ30" s="49"/>
      <c r="DPK30" s="49"/>
      <c r="DPL30" s="49"/>
      <c r="DPM30" s="49"/>
      <c r="DPN30" s="49"/>
      <c r="DPO30" s="49"/>
      <c r="DPP30" s="49"/>
      <c r="DPQ30" s="49"/>
      <c r="DPR30" s="49"/>
      <c r="DPS30" s="49"/>
      <c r="DPT30" s="49"/>
      <c r="DPU30" s="49"/>
      <c r="DPV30" s="49"/>
      <c r="DPW30" s="49"/>
      <c r="DPX30" s="49"/>
      <c r="DPY30" s="49"/>
      <c r="DPZ30" s="49"/>
      <c r="DQA30" s="49"/>
      <c r="DQB30" s="49"/>
      <c r="DQC30" s="49"/>
      <c r="DQD30" s="49"/>
      <c r="DQE30" s="47"/>
      <c r="DQF30" s="48"/>
      <c r="DQG30" s="49"/>
      <c r="DQH30" s="49"/>
      <c r="DQI30" s="49"/>
      <c r="DQJ30" s="49"/>
      <c r="DQK30" s="49"/>
      <c r="DQL30" s="49"/>
      <c r="DQM30" s="49"/>
      <c r="DQN30" s="49"/>
      <c r="DQO30" s="49"/>
      <c r="DQP30" s="49"/>
      <c r="DQQ30" s="49"/>
      <c r="DQR30" s="49"/>
      <c r="DQS30" s="49"/>
      <c r="DQT30" s="49"/>
      <c r="DQU30" s="49"/>
      <c r="DQV30" s="49"/>
      <c r="DQW30" s="49"/>
      <c r="DQX30" s="49"/>
      <c r="DQY30" s="49"/>
      <c r="DQZ30" s="49"/>
      <c r="DRA30" s="49"/>
      <c r="DRB30" s="49"/>
      <c r="DRC30" s="49"/>
      <c r="DRD30" s="49"/>
      <c r="DRE30" s="49"/>
      <c r="DRF30" s="49"/>
      <c r="DRG30" s="49"/>
      <c r="DRH30" s="49"/>
      <c r="DRI30" s="47"/>
      <c r="DRJ30" s="48"/>
      <c r="DRK30" s="49"/>
      <c r="DRL30" s="49"/>
      <c r="DRM30" s="49"/>
      <c r="DRN30" s="49"/>
      <c r="DRO30" s="49"/>
      <c r="DRP30" s="49"/>
      <c r="DRQ30" s="49"/>
      <c r="DRR30" s="49"/>
      <c r="DRS30" s="49"/>
      <c r="DRT30" s="49"/>
      <c r="DRU30" s="49"/>
      <c r="DRV30" s="49"/>
      <c r="DRW30" s="49"/>
      <c r="DRX30" s="49"/>
      <c r="DRY30" s="49"/>
      <c r="DRZ30" s="49"/>
      <c r="DSA30" s="49"/>
      <c r="DSB30" s="49"/>
      <c r="DSC30" s="49"/>
      <c r="DSD30" s="49"/>
      <c r="DSE30" s="49"/>
      <c r="DSF30" s="49"/>
      <c r="DSG30" s="49"/>
      <c r="DSH30" s="49"/>
      <c r="DSI30" s="49"/>
      <c r="DSJ30" s="49"/>
      <c r="DSK30" s="49"/>
      <c r="DSL30" s="49"/>
      <c r="DSM30" s="47"/>
      <c r="DSN30" s="48"/>
      <c r="DSO30" s="49"/>
      <c r="DSP30" s="49"/>
      <c r="DSQ30" s="49"/>
      <c r="DSR30" s="49"/>
      <c r="DSS30" s="49"/>
      <c r="DST30" s="49"/>
      <c r="DSU30" s="49"/>
      <c r="DSV30" s="49"/>
      <c r="DSW30" s="49"/>
      <c r="DSX30" s="49"/>
      <c r="DSY30" s="49"/>
      <c r="DSZ30" s="49"/>
      <c r="DTA30" s="49"/>
      <c r="DTB30" s="49"/>
      <c r="DTC30" s="49"/>
      <c r="DTD30" s="49"/>
      <c r="DTE30" s="49"/>
      <c r="DTF30" s="49"/>
      <c r="DTG30" s="49"/>
      <c r="DTH30" s="49"/>
      <c r="DTI30" s="49"/>
      <c r="DTJ30" s="49"/>
      <c r="DTK30" s="49"/>
      <c r="DTL30" s="49"/>
      <c r="DTM30" s="49"/>
      <c r="DTN30" s="49"/>
      <c r="DTO30" s="49"/>
      <c r="DTP30" s="49"/>
      <c r="DTQ30" s="47"/>
      <c r="DTR30" s="48"/>
      <c r="DTS30" s="49"/>
      <c r="DTT30" s="49"/>
      <c r="DTU30" s="49"/>
      <c r="DTV30" s="49"/>
      <c r="DTW30" s="49"/>
      <c r="DTX30" s="49"/>
      <c r="DTY30" s="49"/>
      <c r="DTZ30" s="49"/>
      <c r="DUA30" s="49"/>
      <c r="DUB30" s="49"/>
      <c r="DUC30" s="49"/>
      <c r="DUD30" s="49"/>
      <c r="DUE30" s="49"/>
      <c r="DUF30" s="49"/>
      <c r="DUG30" s="49"/>
      <c r="DUH30" s="49"/>
      <c r="DUI30" s="49"/>
      <c r="DUJ30" s="49"/>
      <c r="DUK30" s="49"/>
      <c r="DUL30" s="49"/>
      <c r="DUM30" s="49"/>
      <c r="DUN30" s="49"/>
      <c r="DUO30" s="49"/>
      <c r="DUP30" s="49"/>
      <c r="DUQ30" s="49"/>
      <c r="DUR30" s="49"/>
      <c r="DUS30" s="49"/>
      <c r="DUT30" s="49"/>
      <c r="DUU30" s="47"/>
      <c r="DUV30" s="48"/>
      <c r="DUW30" s="49"/>
      <c r="DUX30" s="49"/>
      <c r="DUY30" s="49"/>
      <c r="DUZ30" s="49"/>
      <c r="DVA30" s="49"/>
      <c r="DVB30" s="49"/>
      <c r="DVC30" s="49"/>
      <c r="DVD30" s="49"/>
      <c r="DVE30" s="49"/>
      <c r="DVF30" s="49"/>
      <c r="DVG30" s="49"/>
      <c r="DVH30" s="49"/>
      <c r="DVI30" s="49"/>
      <c r="DVJ30" s="49"/>
      <c r="DVK30" s="49"/>
      <c r="DVL30" s="49"/>
      <c r="DVM30" s="49"/>
      <c r="DVN30" s="49"/>
      <c r="DVO30" s="49"/>
      <c r="DVP30" s="49"/>
      <c r="DVQ30" s="49"/>
      <c r="DVR30" s="49"/>
      <c r="DVS30" s="49"/>
      <c r="DVT30" s="49"/>
      <c r="DVU30" s="49"/>
      <c r="DVV30" s="49"/>
      <c r="DVW30" s="49"/>
      <c r="DVX30" s="49"/>
      <c r="DVY30" s="47"/>
      <c r="DVZ30" s="48"/>
      <c r="DWA30" s="49"/>
      <c r="DWB30" s="49"/>
      <c r="DWC30" s="49"/>
      <c r="DWD30" s="49"/>
      <c r="DWE30" s="49"/>
      <c r="DWF30" s="49"/>
      <c r="DWG30" s="49"/>
      <c r="DWH30" s="49"/>
      <c r="DWI30" s="49"/>
      <c r="DWJ30" s="49"/>
      <c r="DWK30" s="49"/>
      <c r="DWL30" s="49"/>
      <c r="DWM30" s="49"/>
      <c r="DWN30" s="49"/>
      <c r="DWO30" s="49"/>
      <c r="DWP30" s="49"/>
      <c r="DWQ30" s="49"/>
      <c r="DWR30" s="49"/>
      <c r="DWS30" s="49"/>
      <c r="DWT30" s="49"/>
      <c r="DWU30" s="49"/>
      <c r="DWV30" s="49"/>
      <c r="DWW30" s="49"/>
      <c r="DWX30" s="49"/>
      <c r="DWY30" s="49"/>
      <c r="DWZ30" s="49"/>
      <c r="DXA30" s="49"/>
      <c r="DXB30" s="49"/>
      <c r="DXC30" s="47"/>
      <c r="DXD30" s="48"/>
      <c r="DXE30" s="49"/>
      <c r="DXF30" s="49"/>
      <c r="DXG30" s="49"/>
      <c r="DXH30" s="49"/>
      <c r="DXI30" s="49"/>
      <c r="DXJ30" s="49"/>
      <c r="DXK30" s="49"/>
      <c r="DXL30" s="49"/>
      <c r="DXM30" s="49"/>
      <c r="DXN30" s="49"/>
      <c r="DXO30" s="49"/>
      <c r="DXP30" s="49"/>
      <c r="DXQ30" s="49"/>
      <c r="DXR30" s="49"/>
      <c r="DXS30" s="49"/>
      <c r="DXT30" s="49"/>
      <c r="DXU30" s="49"/>
      <c r="DXV30" s="49"/>
      <c r="DXW30" s="49"/>
      <c r="DXX30" s="49"/>
      <c r="DXY30" s="49"/>
      <c r="DXZ30" s="49"/>
      <c r="DYA30" s="49"/>
      <c r="DYB30" s="49"/>
      <c r="DYC30" s="49"/>
      <c r="DYD30" s="49"/>
      <c r="DYE30" s="49"/>
      <c r="DYF30" s="49"/>
      <c r="DYG30" s="47"/>
      <c r="DYH30" s="48"/>
      <c r="DYI30" s="49"/>
      <c r="DYJ30" s="49"/>
      <c r="DYK30" s="49"/>
      <c r="DYL30" s="49"/>
      <c r="DYM30" s="49"/>
      <c r="DYN30" s="49"/>
      <c r="DYO30" s="49"/>
      <c r="DYP30" s="49"/>
      <c r="DYQ30" s="49"/>
      <c r="DYR30" s="49"/>
      <c r="DYS30" s="49"/>
      <c r="DYT30" s="49"/>
      <c r="DYU30" s="49"/>
      <c r="DYV30" s="49"/>
      <c r="DYW30" s="49"/>
      <c r="DYX30" s="49"/>
      <c r="DYY30" s="49"/>
      <c r="DYZ30" s="49"/>
      <c r="DZA30" s="49"/>
      <c r="DZB30" s="49"/>
      <c r="DZC30" s="49"/>
      <c r="DZD30" s="49"/>
      <c r="DZE30" s="49"/>
      <c r="DZF30" s="49"/>
      <c r="DZG30" s="49"/>
      <c r="DZH30" s="49"/>
      <c r="DZI30" s="49"/>
      <c r="DZJ30" s="49"/>
      <c r="DZK30" s="47"/>
      <c r="DZL30" s="48"/>
      <c r="DZM30" s="49"/>
      <c r="DZN30" s="49"/>
      <c r="DZO30" s="49"/>
      <c r="DZP30" s="49"/>
      <c r="DZQ30" s="49"/>
      <c r="DZR30" s="49"/>
      <c r="DZS30" s="49"/>
      <c r="DZT30" s="49"/>
      <c r="DZU30" s="49"/>
      <c r="DZV30" s="49"/>
      <c r="DZW30" s="49"/>
      <c r="DZX30" s="49"/>
      <c r="DZY30" s="49"/>
      <c r="DZZ30" s="49"/>
      <c r="EAA30" s="49"/>
      <c r="EAB30" s="49"/>
      <c r="EAC30" s="49"/>
      <c r="EAD30" s="49"/>
      <c r="EAE30" s="49"/>
      <c r="EAF30" s="49"/>
      <c r="EAG30" s="49"/>
      <c r="EAH30" s="49"/>
      <c r="EAI30" s="49"/>
      <c r="EAJ30" s="49"/>
      <c r="EAK30" s="49"/>
      <c r="EAL30" s="49"/>
      <c r="EAM30" s="49"/>
      <c r="EAN30" s="49"/>
      <c r="EAO30" s="47"/>
      <c r="EAP30" s="48"/>
      <c r="EAQ30" s="49"/>
      <c r="EAR30" s="49"/>
      <c r="EAS30" s="49"/>
      <c r="EAT30" s="49"/>
      <c r="EAU30" s="49"/>
      <c r="EAV30" s="49"/>
      <c r="EAW30" s="49"/>
      <c r="EAX30" s="49"/>
      <c r="EAY30" s="49"/>
      <c r="EAZ30" s="49"/>
      <c r="EBA30" s="49"/>
      <c r="EBB30" s="49"/>
      <c r="EBC30" s="49"/>
      <c r="EBD30" s="49"/>
      <c r="EBE30" s="49"/>
      <c r="EBF30" s="49"/>
      <c r="EBG30" s="49"/>
      <c r="EBH30" s="49"/>
      <c r="EBI30" s="49"/>
      <c r="EBJ30" s="49"/>
      <c r="EBK30" s="49"/>
      <c r="EBL30" s="49"/>
      <c r="EBM30" s="49"/>
      <c r="EBN30" s="49"/>
      <c r="EBO30" s="49"/>
      <c r="EBP30" s="49"/>
      <c r="EBQ30" s="49"/>
      <c r="EBR30" s="49"/>
      <c r="EBS30" s="47"/>
      <c r="EBT30" s="48"/>
      <c r="EBU30" s="49"/>
      <c r="EBV30" s="49"/>
      <c r="EBW30" s="49"/>
      <c r="EBX30" s="49"/>
      <c r="EBY30" s="49"/>
      <c r="EBZ30" s="49"/>
      <c r="ECA30" s="49"/>
      <c r="ECB30" s="49"/>
      <c r="ECC30" s="49"/>
      <c r="ECD30" s="49"/>
      <c r="ECE30" s="49"/>
      <c r="ECF30" s="49"/>
      <c r="ECG30" s="49"/>
      <c r="ECH30" s="49"/>
      <c r="ECI30" s="49"/>
      <c r="ECJ30" s="49"/>
      <c r="ECK30" s="49"/>
      <c r="ECL30" s="49"/>
      <c r="ECM30" s="49"/>
      <c r="ECN30" s="49"/>
      <c r="ECO30" s="49"/>
      <c r="ECP30" s="49"/>
      <c r="ECQ30" s="49"/>
      <c r="ECR30" s="49"/>
      <c r="ECS30" s="49"/>
      <c r="ECT30" s="49"/>
      <c r="ECU30" s="49"/>
      <c r="ECV30" s="49"/>
      <c r="ECW30" s="47"/>
      <c r="ECX30" s="48"/>
      <c r="ECY30" s="49"/>
      <c r="ECZ30" s="49"/>
      <c r="EDA30" s="49"/>
      <c r="EDB30" s="49"/>
      <c r="EDC30" s="49"/>
      <c r="EDD30" s="49"/>
      <c r="EDE30" s="49"/>
      <c r="EDF30" s="49"/>
      <c r="EDG30" s="49"/>
      <c r="EDH30" s="49"/>
      <c r="EDI30" s="49"/>
      <c r="EDJ30" s="49"/>
      <c r="EDK30" s="49"/>
      <c r="EDL30" s="49"/>
      <c r="EDM30" s="49"/>
      <c r="EDN30" s="49"/>
      <c r="EDO30" s="49"/>
      <c r="EDP30" s="49"/>
      <c r="EDQ30" s="49"/>
      <c r="EDR30" s="49"/>
      <c r="EDS30" s="49"/>
      <c r="EDT30" s="49"/>
      <c r="EDU30" s="49"/>
      <c r="EDV30" s="49"/>
      <c r="EDW30" s="49"/>
      <c r="EDX30" s="49"/>
      <c r="EDY30" s="49"/>
      <c r="EDZ30" s="49"/>
      <c r="EEA30" s="47"/>
      <c r="EEB30" s="48"/>
      <c r="EEC30" s="49"/>
      <c r="EED30" s="49"/>
      <c r="EEE30" s="49"/>
      <c r="EEF30" s="49"/>
      <c r="EEG30" s="49"/>
      <c r="EEH30" s="49"/>
      <c r="EEI30" s="49"/>
      <c r="EEJ30" s="49"/>
      <c r="EEK30" s="49"/>
      <c r="EEL30" s="49"/>
      <c r="EEM30" s="49"/>
      <c r="EEN30" s="49"/>
      <c r="EEO30" s="49"/>
      <c r="EEP30" s="49"/>
      <c r="EEQ30" s="49"/>
      <c r="EER30" s="49"/>
      <c r="EES30" s="49"/>
      <c r="EET30" s="49"/>
      <c r="EEU30" s="49"/>
      <c r="EEV30" s="49"/>
      <c r="EEW30" s="49"/>
      <c r="EEX30" s="49"/>
      <c r="EEY30" s="49"/>
      <c r="EEZ30" s="49"/>
      <c r="EFA30" s="49"/>
      <c r="EFB30" s="49"/>
      <c r="EFC30" s="49"/>
      <c r="EFD30" s="49"/>
      <c r="EFE30" s="47"/>
      <c r="EFF30" s="48"/>
      <c r="EFG30" s="49"/>
      <c r="EFH30" s="49"/>
      <c r="EFI30" s="49"/>
      <c r="EFJ30" s="49"/>
      <c r="EFK30" s="49"/>
      <c r="EFL30" s="49"/>
      <c r="EFM30" s="49"/>
      <c r="EFN30" s="49"/>
      <c r="EFO30" s="49"/>
      <c r="EFP30" s="49"/>
      <c r="EFQ30" s="49"/>
      <c r="EFR30" s="49"/>
      <c r="EFS30" s="49"/>
      <c r="EFT30" s="49"/>
      <c r="EFU30" s="49"/>
      <c r="EFV30" s="49"/>
      <c r="EFW30" s="49"/>
      <c r="EFX30" s="49"/>
      <c r="EFY30" s="49"/>
      <c r="EFZ30" s="49"/>
      <c r="EGA30" s="49"/>
      <c r="EGB30" s="49"/>
      <c r="EGC30" s="49"/>
      <c r="EGD30" s="49"/>
      <c r="EGE30" s="49"/>
      <c r="EGF30" s="49"/>
      <c r="EGG30" s="49"/>
      <c r="EGH30" s="49"/>
      <c r="EGI30" s="47"/>
      <c r="EGJ30" s="48"/>
      <c r="EGK30" s="49"/>
      <c r="EGL30" s="49"/>
      <c r="EGM30" s="49"/>
      <c r="EGN30" s="49"/>
      <c r="EGO30" s="49"/>
      <c r="EGP30" s="49"/>
      <c r="EGQ30" s="49"/>
      <c r="EGR30" s="49"/>
      <c r="EGS30" s="49"/>
      <c r="EGT30" s="49"/>
      <c r="EGU30" s="49"/>
      <c r="EGV30" s="49"/>
      <c r="EGW30" s="49"/>
      <c r="EGX30" s="49"/>
      <c r="EGY30" s="49"/>
      <c r="EGZ30" s="49"/>
      <c r="EHA30" s="49"/>
      <c r="EHB30" s="49"/>
      <c r="EHC30" s="49"/>
      <c r="EHD30" s="49"/>
      <c r="EHE30" s="49"/>
      <c r="EHF30" s="49"/>
      <c r="EHG30" s="49"/>
      <c r="EHH30" s="49"/>
      <c r="EHI30" s="49"/>
      <c r="EHJ30" s="49"/>
      <c r="EHK30" s="49"/>
      <c r="EHL30" s="49"/>
      <c r="EHM30" s="47"/>
      <c r="EHN30" s="48"/>
      <c r="EHO30" s="49"/>
      <c r="EHP30" s="49"/>
      <c r="EHQ30" s="49"/>
      <c r="EHR30" s="49"/>
      <c r="EHS30" s="49"/>
      <c r="EHT30" s="49"/>
      <c r="EHU30" s="49"/>
      <c r="EHV30" s="49"/>
      <c r="EHW30" s="49"/>
      <c r="EHX30" s="49"/>
      <c r="EHY30" s="49"/>
      <c r="EHZ30" s="49"/>
      <c r="EIA30" s="49"/>
      <c r="EIB30" s="49"/>
      <c r="EIC30" s="49"/>
      <c r="EID30" s="49"/>
      <c r="EIE30" s="49"/>
      <c r="EIF30" s="49"/>
      <c r="EIG30" s="49"/>
      <c r="EIH30" s="49"/>
      <c r="EII30" s="49"/>
      <c r="EIJ30" s="49"/>
      <c r="EIK30" s="49"/>
      <c r="EIL30" s="49"/>
      <c r="EIM30" s="49"/>
      <c r="EIN30" s="49"/>
      <c r="EIO30" s="49"/>
      <c r="EIP30" s="49"/>
      <c r="EIQ30" s="47"/>
      <c r="EIR30" s="48"/>
      <c r="EIS30" s="49"/>
      <c r="EIT30" s="49"/>
      <c r="EIU30" s="49"/>
      <c r="EIV30" s="49"/>
      <c r="EIW30" s="49"/>
      <c r="EIX30" s="49"/>
      <c r="EIY30" s="49"/>
      <c r="EIZ30" s="49"/>
      <c r="EJA30" s="49"/>
      <c r="EJB30" s="49"/>
      <c r="EJC30" s="49"/>
      <c r="EJD30" s="49"/>
      <c r="EJE30" s="49"/>
      <c r="EJF30" s="49"/>
      <c r="EJG30" s="49"/>
      <c r="EJH30" s="49"/>
      <c r="EJI30" s="49"/>
      <c r="EJJ30" s="49"/>
      <c r="EJK30" s="49"/>
      <c r="EJL30" s="49"/>
      <c r="EJM30" s="49"/>
      <c r="EJN30" s="49"/>
      <c r="EJO30" s="49"/>
      <c r="EJP30" s="49"/>
      <c r="EJQ30" s="49"/>
      <c r="EJR30" s="49"/>
      <c r="EJS30" s="49"/>
      <c r="EJT30" s="49"/>
      <c r="EJU30" s="47"/>
      <c r="EJV30" s="48"/>
      <c r="EJW30" s="49"/>
      <c r="EJX30" s="49"/>
      <c r="EJY30" s="49"/>
      <c r="EJZ30" s="49"/>
      <c r="EKA30" s="49"/>
      <c r="EKB30" s="49"/>
      <c r="EKC30" s="49"/>
      <c r="EKD30" s="49"/>
      <c r="EKE30" s="49"/>
      <c r="EKF30" s="49"/>
      <c r="EKG30" s="49"/>
      <c r="EKH30" s="49"/>
      <c r="EKI30" s="49"/>
      <c r="EKJ30" s="49"/>
      <c r="EKK30" s="49"/>
      <c r="EKL30" s="49"/>
      <c r="EKM30" s="49"/>
      <c r="EKN30" s="49"/>
      <c r="EKO30" s="49"/>
      <c r="EKP30" s="49"/>
      <c r="EKQ30" s="49"/>
      <c r="EKR30" s="49"/>
      <c r="EKS30" s="49"/>
      <c r="EKT30" s="49"/>
      <c r="EKU30" s="49"/>
      <c r="EKV30" s="49"/>
      <c r="EKW30" s="49"/>
      <c r="EKX30" s="49"/>
      <c r="EKY30" s="47"/>
      <c r="EKZ30" s="48"/>
      <c r="ELA30" s="49"/>
      <c r="ELB30" s="49"/>
      <c r="ELC30" s="49"/>
      <c r="ELD30" s="49"/>
      <c r="ELE30" s="49"/>
      <c r="ELF30" s="49"/>
      <c r="ELG30" s="49"/>
      <c r="ELH30" s="49"/>
      <c r="ELI30" s="49"/>
      <c r="ELJ30" s="49"/>
      <c r="ELK30" s="49"/>
      <c r="ELL30" s="49"/>
      <c r="ELM30" s="49"/>
      <c r="ELN30" s="49"/>
      <c r="ELO30" s="49"/>
      <c r="ELP30" s="49"/>
      <c r="ELQ30" s="49"/>
      <c r="ELR30" s="49"/>
      <c r="ELS30" s="49"/>
      <c r="ELT30" s="49"/>
      <c r="ELU30" s="49"/>
      <c r="ELV30" s="49"/>
      <c r="ELW30" s="49"/>
      <c r="ELX30" s="49"/>
      <c r="ELY30" s="49"/>
      <c r="ELZ30" s="49"/>
      <c r="EMA30" s="49"/>
      <c r="EMB30" s="49"/>
      <c r="EMC30" s="47"/>
      <c r="EMD30" s="48"/>
      <c r="EME30" s="49"/>
      <c r="EMF30" s="49"/>
      <c r="EMG30" s="49"/>
      <c r="EMH30" s="49"/>
      <c r="EMI30" s="49"/>
      <c r="EMJ30" s="49"/>
      <c r="EMK30" s="49"/>
      <c r="EML30" s="49"/>
      <c r="EMM30" s="49"/>
      <c r="EMN30" s="49"/>
      <c r="EMO30" s="49"/>
      <c r="EMP30" s="49"/>
      <c r="EMQ30" s="49"/>
      <c r="EMR30" s="49"/>
      <c r="EMS30" s="49"/>
      <c r="EMT30" s="49"/>
      <c r="EMU30" s="49"/>
      <c r="EMV30" s="49"/>
      <c r="EMW30" s="49"/>
      <c r="EMX30" s="49"/>
      <c r="EMY30" s="49"/>
      <c r="EMZ30" s="49"/>
      <c r="ENA30" s="49"/>
      <c r="ENB30" s="49"/>
      <c r="ENC30" s="49"/>
      <c r="END30" s="49"/>
      <c r="ENE30" s="49"/>
      <c r="ENF30" s="49"/>
      <c r="ENG30" s="47"/>
      <c r="ENH30" s="48"/>
      <c r="ENI30" s="49"/>
      <c r="ENJ30" s="49"/>
      <c r="ENK30" s="49"/>
      <c r="ENL30" s="49"/>
      <c r="ENM30" s="49"/>
      <c r="ENN30" s="49"/>
      <c r="ENO30" s="49"/>
      <c r="ENP30" s="49"/>
      <c r="ENQ30" s="49"/>
      <c r="ENR30" s="49"/>
      <c r="ENS30" s="49"/>
      <c r="ENT30" s="49"/>
      <c r="ENU30" s="49"/>
      <c r="ENV30" s="49"/>
      <c r="ENW30" s="49"/>
      <c r="ENX30" s="49"/>
      <c r="ENY30" s="49"/>
      <c r="ENZ30" s="49"/>
      <c r="EOA30" s="49"/>
      <c r="EOB30" s="49"/>
      <c r="EOC30" s="49"/>
      <c r="EOD30" s="49"/>
      <c r="EOE30" s="49"/>
      <c r="EOF30" s="49"/>
      <c r="EOG30" s="49"/>
      <c r="EOH30" s="49"/>
      <c r="EOI30" s="49"/>
      <c r="EOJ30" s="49"/>
      <c r="EOK30" s="47"/>
      <c r="EOL30" s="48"/>
      <c r="EOM30" s="49"/>
      <c r="EON30" s="49"/>
      <c r="EOO30" s="49"/>
      <c r="EOP30" s="49"/>
      <c r="EOQ30" s="49"/>
      <c r="EOR30" s="49"/>
      <c r="EOS30" s="49"/>
      <c r="EOT30" s="49"/>
      <c r="EOU30" s="49"/>
      <c r="EOV30" s="49"/>
      <c r="EOW30" s="49"/>
      <c r="EOX30" s="49"/>
      <c r="EOY30" s="49"/>
      <c r="EOZ30" s="49"/>
      <c r="EPA30" s="49"/>
      <c r="EPB30" s="49"/>
      <c r="EPC30" s="49"/>
      <c r="EPD30" s="49"/>
      <c r="EPE30" s="49"/>
      <c r="EPF30" s="49"/>
      <c r="EPG30" s="49"/>
      <c r="EPH30" s="49"/>
      <c r="EPI30" s="49"/>
      <c r="EPJ30" s="49"/>
      <c r="EPK30" s="49"/>
      <c r="EPL30" s="49"/>
      <c r="EPM30" s="49"/>
      <c r="EPN30" s="49"/>
      <c r="EPO30" s="47"/>
      <c r="EPP30" s="48"/>
      <c r="EPQ30" s="49"/>
      <c r="EPR30" s="49"/>
      <c r="EPS30" s="49"/>
      <c r="EPT30" s="49"/>
      <c r="EPU30" s="49"/>
      <c r="EPV30" s="49"/>
      <c r="EPW30" s="49"/>
      <c r="EPX30" s="49"/>
      <c r="EPY30" s="49"/>
      <c r="EPZ30" s="49"/>
      <c r="EQA30" s="49"/>
      <c r="EQB30" s="49"/>
      <c r="EQC30" s="49"/>
      <c r="EQD30" s="49"/>
      <c r="EQE30" s="49"/>
      <c r="EQF30" s="49"/>
      <c r="EQG30" s="49"/>
      <c r="EQH30" s="49"/>
      <c r="EQI30" s="49"/>
      <c r="EQJ30" s="49"/>
      <c r="EQK30" s="49"/>
      <c r="EQL30" s="49"/>
      <c r="EQM30" s="49"/>
      <c r="EQN30" s="49"/>
      <c r="EQO30" s="49"/>
      <c r="EQP30" s="49"/>
      <c r="EQQ30" s="49"/>
      <c r="EQR30" s="49"/>
      <c r="EQS30" s="47"/>
      <c r="EQT30" s="48"/>
      <c r="EQU30" s="49"/>
      <c r="EQV30" s="49"/>
      <c r="EQW30" s="49"/>
      <c r="EQX30" s="49"/>
      <c r="EQY30" s="49"/>
      <c r="EQZ30" s="49"/>
      <c r="ERA30" s="49"/>
      <c r="ERB30" s="49"/>
      <c r="ERC30" s="49"/>
      <c r="ERD30" s="49"/>
      <c r="ERE30" s="49"/>
      <c r="ERF30" s="49"/>
      <c r="ERG30" s="49"/>
      <c r="ERH30" s="49"/>
      <c r="ERI30" s="49"/>
      <c r="ERJ30" s="49"/>
      <c r="ERK30" s="49"/>
      <c r="ERL30" s="49"/>
      <c r="ERM30" s="49"/>
      <c r="ERN30" s="49"/>
      <c r="ERO30" s="49"/>
      <c r="ERP30" s="49"/>
      <c r="ERQ30" s="49"/>
      <c r="ERR30" s="49"/>
      <c r="ERS30" s="49"/>
      <c r="ERT30" s="49"/>
      <c r="ERU30" s="49"/>
      <c r="ERV30" s="49"/>
      <c r="ERW30" s="47"/>
      <c r="ERX30" s="48"/>
      <c r="ERY30" s="49"/>
      <c r="ERZ30" s="49"/>
      <c r="ESA30" s="49"/>
      <c r="ESB30" s="49"/>
      <c r="ESC30" s="49"/>
      <c r="ESD30" s="49"/>
      <c r="ESE30" s="49"/>
      <c r="ESF30" s="49"/>
      <c r="ESG30" s="49"/>
      <c r="ESH30" s="49"/>
      <c r="ESI30" s="49"/>
      <c r="ESJ30" s="49"/>
      <c r="ESK30" s="49"/>
      <c r="ESL30" s="49"/>
      <c r="ESM30" s="49"/>
      <c r="ESN30" s="49"/>
      <c r="ESO30" s="49"/>
      <c r="ESP30" s="49"/>
      <c r="ESQ30" s="49"/>
      <c r="ESR30" s="49"/>
      <c r="ESS30" s="49"/>
      <c r="EST30" s="49"/>
      <c r="ESU30" s="49"/>
      <c r="ESV30" s="49"/>
      <c r="ESW30" s="49"/>
      <c r="ESX30" s="49"/>
      <c r="ESY30" s="49"/>
      <c r="ESZ30" s="49"/>
      <c r="ETA30" s="47"/>
      <c r="ETB30" s="48"/>
      <c r="ETC30" s="49"/>
      <c r="ETD30" s="49"/>
      <c r="ETE30" s="49"/>
      <c r="ETF30" s="49"/>
      <c r="ETG30" s="49"/>
      <c r="ETH30" s="49"/>
      <c r="ETI30" s="49"/>
      <c r="ETJ30" s="49"/>
      <c r="ETK30" s="49"/>
      <c r="ETL30" s="49"/>
      <c r="ETM30" s="49"/>
      <c r="ETN30" s="49"/>
      <c r="ETO30" s="49"/>
      <c r="ETP30" s="49"/>
      <c r="ETQ30" s="49"/>
      <c r="ETR30" s="49"/>
      <c r="ETS30" s="49"/>
      <c r="ETT30" s="49"/>
      <c r="ETU30" s="49"/>
      <c r="ETV30" s="49"/>
      <c r="ETW30" s="49"/>
      <c r="ETX30" s="49"/>
      <c r="ETY30" s="49"/>
      <c r="ETZ30" s="49"/>
      <c r="EUA30" s="49"/>
      <c r="EUB30" s="49"/>
      <c r="EUC30" s="49"/>
      <c r="EUD30" s="49"/>
      <c r="EUE30" s="47"/>
      <c r="EUF30" s="48"/>
      <c r="EUG30" s="49"/>
      <c r="EUH30" s="49"/>
      <c r="EUI30" s="49"/>
      <c r="EUJ30" s="49"/>
      <c r="EUK30" s="49"/>
      <c r="EUL30" s="49"/>
      <c r="EUM30" s="49"/>
      <c r="EUN30" s="49"/>
      <c r="EUO30" s="49"/>
      <c r="EUP30" s="49"/>
      <c r="EUQ30" s="49"/>
      <c r="EUR30" s="49"/>
      <c r="EUS30" s="49"/>
      <c r="EUT30" s="49"/>
      <c r="EUU30" s="49"/>
      <c r="EUV30" s="49"/>
      <c r="EUW30" s="49"/>
      <c r="EUX30" s="49"/>
      <c r="EUY30" s="49"/>
      <c r="EUZ30" s="49"/>
      <c r="EVA30" s="49"/>
      <c r="EVB30" s="49"/>
      <c r="EVC30" s="49"/>
      <c r="EVD30" s="49"/>
      <c r="EVE30" s="49"/>
      <c r="EVF30" s="49"/>
      <c r="EVG30" s="49"/>
      <c r="EVH30" s="49"/>
      <c r="EVI30" s="47"/>
      <c r="EVJ30" s="48"/>
      <c r="EVK30" s="49"/>
      <c r="EVL30" s="49"/>
      <c r="EVM30" s="49"/>
      <c r="EVN30" s="49"/>
      <c r="EVO30" s="49"/>
      <c r="EVP30" s="49"/>
      <c r="EVQ30" s="49"/>
      <c r="EVR30" s="49"/>
      <c r="EVS30" s="49"/>
      <c r="EVT30" s="49"/>
      <c r="EVU30" s="49"/>
      <c r="EVV30" s="49"/>
      <c r="EVW30" s="49"/>
      <c r="EVX30" s="49"/>
      <c r="EVY30" s="49"/>
      <c r="EVZ30" s="49"/>
      <c r="EWA30" s="49"/>
      <c r="EWB30" s="49"/>
      <c r="EWC30" s="49"/>
      <c r="EWD30" s="49"/>
      <c r="EWE30" s="49"/>
      <c r="EWF30" s="49"/>
      <c r="EWG30" s="49"/>
      <c r="EWH30" s="49"/>
      <c r="EWI30" s="49"/>
      <c r="EWJ30" s="49"/>
      <c r="EWK30" s="49"/>
      <c r="EWL30" s="49"/>
      <c r="EWM30" s="47"/>
      <c r="EWN30" s="48"/>
      <c r="EWO30" s="49"/>
      <c r="EWP30" s="49"/>
      <c r="EWQ30" s="49"/>
      <c r="EWR30" s="49"/>
      <c r="EWS30" s="49"/>
      <c r="EWT30" s="49"/>
      <c r="EWU30" s="49"/>
      <c r="EWV30" s="49"/>
      <c r="EWW30" s="49"/>
      <c r="EWX30" s="49"/>
      <c r="EWY30" s="49"/>
      <c r="EWZ30" s="49"/>
      <c r="EXA30" s="49"/>
      <c r="EXB30" s="49"/>
      <c r="EXC30" s="49"/>
      <c r="EXD30" s="49"/>
      <c r="EXE30" s="49"/>
      <c r="EXF30" s="49"/>
      <c r="EXG30" s="49"/>
      <c r="EXH30" s="49"/>
      <c r="EXI30" s="49"/>
      <c r="EXJ30" s="49"/>
      <c r="EXK30" s="49"/>
      <c r="EXL30" s="49"/>
      <c r="EXM30" s="49"/>
      <c r="EXN30" s="49"/>
      <c r="EXO30" s="49"/>
      <c r="EXP30" s="49"/>
      <c r="EXQ30" s="47"/>
      <c r="EXR30" s="48"/>
      <c r="EXS30" s="49"/>
      <c r="EXT30" s="49"/>
      <c r="EXU30" s="49"/>
      <c r="EXV30" s="49"/>
      <c r="EXW30" s="49"/>
      <c r="EXX30" s="49"/>
      <c r="EXY30" s="49"/>
      <c r="EXZ30" s="49"/>
      <c r="EYA30" s="49"/>
      <c r="EYB30" s="49"/>
      <c r="EYC30" s="49"/>
      <c r="EYD30" s="49"/>
      <c r="EYE30" s="49"/>
      <c r="EYF30" s="49"/>
      <c r="EYG30" s="49"/>
      <c r="EYH30" s="49"/>
      <c r="EYI30" s="49"/>
      <c r="EYJ30" s="49"/>
      <c r="EYK30" s="49"/>
      <c r="EYL30" s="49"/>
      <c r="EYM30" s="49"/>
      <c r="EYN30" s="49"/>
      <c r="EYO30" s="49"/>
      <c r="EYP30" s="49"/>
      <c r="EYQ30" s="49"/>
      <c r="EYR30" s="49"/>
      <c r="EYS30" s="49"/>
      <c r="EYT30" s="49"/>
      <c r="EYU30" s="47"/>
      <c r="EYV30" s="48"/>
      <c r="EYW30" s="49"/>
      <c r="EYX30" s="49"/>
      <c r="EYY30" s="49"/>
      <c r="EYZ30" s="49"/>
      <c r="EZA30" s="49"/>
      <c r="EZB30" s="49"/>
      <c r="EZC30" s="49"/>
      <c r="EZD30" s="49"/>
      <c r="EZE30" s="49"/>
      <c r="EZF30" s="49"/>
      <c r="EZG30" s="49"/>
      <c r="EZH30" s="49"/>
      <c r="EZI30" s="49"/>
      <c r="EZJ30" s="49"/>
      <c r="EZK30" s="49"/>
      <c r="EZL30" s="49"/>
      <c r="EZM30" s="49"/>
      <c r="EZN30" s="49"/>
      <c r="EZO30" s="49"/>
      <c r="EZP30" s="49"/>
      <c r="EZQ30" s="49"/>
      <c r="EZR30" s="49"/>
      <c r="EZS30" s="49"/>
      <c r="EZT30" s="49"/>
      <c r="EZU30" s="49"/>
      <c r="EZV30" s="49"/>
      <c r="EZW30" s="49"/>
      <c r="EZX30" s="49"/>
      <c r="EZY30" s="47"/>
      <c r="EZZ30" s="48"/>
      <c r="FAA30" s="49"/>
      <c r="FAB30" s="49"/>
      <c r="FAC30" s="49"/>
      <c r="FAD30" s="49"/>
      <c r="FAE30" s="49"/>
      <c r="FAF30" s="49"/>
      <c r="FAG30" s="49"/>
      <c r="FAH30" s="49"/>
      <c r="FAI30" s="49"/>
      <c r="FAJ30" s="49"/>
      <c r="FAK30" s="49"/>
      <c r="FAL30" s="49"/>
      <c r="FAM30" s="49"/>
      <c r="FAN30" s="49"/>
      <c r="FAO30" s="49"/>
      <c r="FAP30" s="49"/>
      <c r="FAQ30" s="49"/>
      <c r="FAR30" s="49"/>
      <c r="FAS30" s="49"/>
      <c r="FAT30" s="49"/>
      <c r="FAU30" s="49"/>
      <c r="FAV30" s="49"/>
      <c r="FAW30" s="49"/>
      <c r="FAX30" s="49"/>
      <c r="FAY30" s="49"/>
      <c r="FAZ30" s="49"/>
      <c r="FBA30" s="49"/>
      <c r="FBB30" s="49"/>
      <c r="FBC30" s="47"/>
      <c r="FBD30" s="48"/>
      <c r="FBE30" s="49"/>
      <c r="FBF30" s="49"/>
      <c r="FBG30" s="49"/>
      <c r="FBH30" s="49"/>
      <c r="FBI30" s="49"/>
      <c r="FBJ30" s="49"/>
      <c r="FBK30" s="49"/>
      <c r="FBL30" s="49"/>
      <c r="FBM30" s="49"/>
      <c r="FBN30" s="49"/>
      <c r="FBO30" s="49"/>
      <c r="FBP30" s="49"/>
      <c r="FBQ30" s="49"/>
      <c r="FBR30" s="49"/>
      <c r="FBS30" s="49"/>
      <c r="FBT30" s="49"/>
      <c r="FBU30" s="49"/>
      <c r="FBV30" s="49"/>
      <c r="FBW30" s="49"/>
      <c r="FBX30" s="49"/>
      <c r="FBY30" s="49"/>
      <c r="FBZ30" s="49"/>
      <c r="FCA30" s="49"/>
      <c r="FCB30" s="49"/>
      <c r="FCC30" s="49"/>
      <c r="FCD30" s="49"/>
      <c r="FCE30" s="49"/>
      <c r="FCF30" s="49"/>
      <c r="FCG30" s="47"/>
      <c r="FCH30" s="48"/>
      <c r="FCI30" s="49"/>
      <c r="FCJ30" s="49"/>
      <c r="FCK30" s="49"/>
      <c r="FCL30" s="49"/>
      <c r="FCM30" s="49"/>
      <c r="FCN30" s="49"/>
      <c r="FCO30" s="49"/>
      <c r="FCP30" s="49"/>
      <c r="FCQ30" s="49"/>
      <c r="FCR30" s="49"/>
      <c r="FCS30" s="49"/>
      <c r="FCT30" s="49"/>
      <c r="FCU30" s="49"/>
      <c r="FCV30" s="49"/>
      <c r="FCW30" s="49"/>
      <c r="FCX30" s="49"/>
      <c r="FCY30" s="49"/>
      <c r="FCZ30" s="49"/>
      <c r="FDA30" s="49"/>
      <c r="FDB30" s="49"/>
      <c r="FDC30" s="49"/>
      <c r="FDD30" s="49"/>
      <c r="FDE30" s="49"/>
      <c r="FDF30" s="49"/>
      <c r="FDG30" s="49"/>
      <c r="FDH30" s="49"/>
      <c r="FDI30" s="49"/>
      <c r="FDJ30" s="49"/>
      <c r="FDK30" s="47"/>
      <c r="FDL30" s="48"/>
      <c r="FDM30" s="49"/>
      <c r="FDN30" s="49"/>
      <c r="FDO30" s="49"/>
      <c r="FDP30" s="49"/>
      <c r="FDQ30" s="49"/>
      <c r="FDR30" s="49"/>
      <c r="FDS30" s="49"/>
      <c r="FDT30" s="49"/>
      <c r="FDU30" s="49"/>
      <c r="FDV30" s="49"/>
      <c r="FDW30" s="49"/>
      <c r="FDX30" s="49"/>
      <c r="FDY30" s="49"/>
      <c r="FDZ30" s="49"/>
      <c r="FEA30" s="49"/>
      <c r="FEB30" s="49"/>
      <c r="FEC30" s="49"/>
      <c r="FED30" s="49"/>
      <c r="FEE30" s="49"/>
      <c r="FEF30" s="49"/>
      <c r="FEG30" s="49"/>
      <c r="FEH30" s="49"/>
      <c r="FEI30" s="49"/>
      <c r="FEJ30" s="49"/>
      <c r="FEK30" s="49"/>
      <c r="FEL30" s="49"/>
      <c r="FEM30" s="49"/>
      <c r="FEN30" s="49"/>
      <c r="FEO30" s="47"/>
      <c r="FEP30" s="48"/>
      <c r="FEQ30" s="49"/>
      <c r="FER30" s="49"/>
      <c r="FES30" s="49"/>
      <c r="FET30" s="49"/>
      <c r="FEU30" s="49"/>
      <c r="FEV30" s="49"/>
      <c r="FEW30" s="49"/>
      <c r="FEX30" s="49"/>
      <c r="FEY30" s="49"/>
      <c r="FEZ30" s="49"/>
      <c r="FFA30" s="49"/>
      <c r="FFB30" s="49"/>
      <c r="FFC30" s="49"/>
      <c r="FFD30" s="49"/>
      <c r="FFE30" s="49"/>
      <c r="FFF30" s="49"/>
      <c r="FFG30" s="49"/>
      <c r="FFH30" s="49"/>
      <c r="FFI30" s="49"/>
      <c r="FFJ30" s="49"/>
      <c r="FFK30" s="49"/>
      <c r="FFL30" s="49"/>
      <c r="FFM30" s="49"/>
      <c r="FFN30" s="49"/>
      <c r="FFO30" s="49"/>
      <c r="FFP30" s="49"/>
      <c r="FFQ30" s="49"/>
      <c r="FFR30" s="49"/>
      <c r="FFS30" s="47"/>
      <c r="FFT30" s="48"/>
      <c r="FFU30" s="49"/>
      <c r="FFV30" s="49"/>
      <c r="FFW30" s="49"/>
      <c r="FFX30" s="49"/>
      <c r="FFY30" s="49"/>
      <c r="FFZ30" s="49"/>
      <c r="FGA30" s="49"/>
      <c r="FGB30" s="49"/>
      <c r="FGC30" s="49"/>
      <c r="FGD30" s="49"/>
      <c r="FGE30" s="49"/>
      <c r="FGF30" s="49"/>
      <c r="FGG30" s="49"/>
      <c r="FGH30" s="49"/>
      <c r="FGI30" s="49"/>
      <c r="FGJ30" s="49"/>
      <c r="FGK30" s="49"/>
      <c r="FGL30" s="49"/>
      <c r="FGM30" s="49"/>
      <c r="FGN30" s="49"/>
      <c r="FGO30" s="49"/>
      <c r="FGP30" s="49"/>
      <c r="FGQ30" s="49"/>
      <c r="FGR30" s="49"/>
      <c r="FGS30" s="49"/>
      <c r="FGT30" s="49"/>
      <c r="FGU30" s="49"/>
      <c r="FGV30" s="49"/>
      <c r="FGW30" s="47"/>
      <c r="FGX30" s="48"/>
      <c r="FGY30" s="49"/>
      <c r="FGZ30" s="49"/>
      <c r="FHA30" s="49"/>
      <c r="FHB30" s="49"/>
      <c r="FHC30" s="49"/>
      <c r="FHD30" s="49"/>
      <c r="FHE30" s="49"/>
      <c r="FHF30" s="49"/>
      <c r="FHG30" s="49"/>
      <c r="FHH30" s="49"/>
      <c r="FHI30" s="49"/>
      <c r="FHJ30" s="49"/>
      <c r="FHK30" s="49"/>
      <c r="FHL30" s="49"/>
      <c r="FHM30" s="49"/>
      <c r="FHN30" s="49"/>
      <c r="FHO30" s="49"/>
      <c r="FHP30" s="49"/>
      <c r="FHQ30" s="49"/>
      <c r="FHR30" s="49"/>
      <c r="FHS30" s="49"/>
      <c r="FHT30" s="49"/>
      <c r="FHU30" s="49"/>
      <c r="FHV30" s="49"/>
      <c r="FHW30" s="49"/>
      <c r="FHX30" s="49"/>
      <c r="FHY30" s="49"/>
      <c r="FHZ30" s="49"/>
      <c r="FIA30" s="47"/>
      <c r="FIB30" s="48"/>
      <c r="FIC30" s="49"/>
      <c r="FID30" s="49"/>
      <c r="FIE30" s="49"/>
      <c r="FIF30" s="49"/>
      <c r="FIG30" s="49"/>
      <c r="FIH30" s="49"/>
      <c r="FII30" s="49"/>
      <c r="FIJ30" s="49"/>
      <c r="FIK30" s="49"/>
      <c r="FIL30" s="49"/>
      <c r="FIM30" s="49"/>
      <c r="FIN30" s="49"/>
      <c r="FIO30" s="49"/>
      <c r="FIP30" s="49"/>
      <c r="FIQ30" s="49"/>
      <c r="FIR30" s="49"/>
      <c r="FIS30" s="49"/>
      <c r="FIT30" s="49"/>
      <c r="FIU30" s="49"/>
      <c r="FIV30" s="49"/>
      <c r="FIW30" s="49"/>
      <c r="FIX30" s="49"/>
      <c r="FIY30" s="49"/>
      <c r="FIZ30" s="49"/>
      <c r="FJA30" s="49"/>
      <c r="FJB30" s="49"/>
      <c r="FJC30" s="49"/>
      <c r="FJD30" s="49"/>
      <c r="FJE30" s="47"/>
      <c r="FJF30" s="48"/>
      <c r="FJG30" s="49"/>
      <c r="FJH30" s="49"/>
      <c r="FJI30" s="49"/>
      <c r="FJJ30" s="49"/>
      <c r="FJK30" s="49"/>
      <c r="FJL30" s="49"/>
      <c r="FJM30" s="49"/>
      <c r="FJN30" s="49"/>
      <c r="FJO30" s="49"/>
      <c r="FJP30" s="49"/>
      <c r="FJQ30" s="49"/>
      <c r="FJR30" s="49"/>
      <c r="FJS30" s="49"/>
      <c r="FJT30" s="49"/>
      <c r="FJU30" s="49"/>
      <c r="FJV30" s="49"/>
      <c r="FJW30" s="49"/>
      <c r="FJX30" s="49"/>
      <c r="FJY30" s="49"/>
      <c r="FJZ30" s="49"/>
      <c r="FKA30" s="49"/>
      <c r="FKB30" s="49"/>
      <c r="FKC30" s="49"/>
      <c r="FKD30" s="49"/>
      <c r="FKE30" s="49"/>
      <c r="FKF30" s="49"/>
      <c r="FKG30" s="49"/>
      <c r="FKH30" s="49"/>
      <c r="FKI30" s="47"/>
      <c r="FKJ30" s="48"/>
      <c r="FKK30" s="49"/>
      <c r="FKL30" s="49"/>
      <c r="FKM30" s="49"/>
      <c r="FKN30" s="49"/>
      <c r="FKO30" s="49"/>
      <c r="FKP30" s="49"/>
      <c r="FKQ30" s="49"/>
      <c r="FKR30" s="49"/>
      <c r="FKS30" s="49"/>
      <c r="FKT30" s="49"/>
      <c r="FKU30" s="49"/>
      <c r="FKV30" s="49"/>
      <c r="FKW30" s="49"/>
      <c r="FKX30" s="49"/>
      <c r="FKY30" s="49"/>
      <c r="FKZ30" s="49"/>
      <c r="FLA30" s="49"/>
      <c r="FLB30" s="49"/>
      <c r="FLC30" s="49"/>
      <c r="FLD30" s="49"/>
      <c r="FLE30" s="49"/>
      <c r="FLF30" s="49"/>
      <c r="FLG30" s="49"/>
      <c r="FLH30" s="49"/>
      <c r="FLI30" s="49"/>
      <c r="FLJ30" s="49"/>
      <c r="FLK30" s="49"/>
      <c r="FLL30" s="49"/>
      <c r="FLM30" s="47"/>
      <c r="FLN30" s="48"/>
      <c r="FLO30" s="49"/>
      <c r="FLP30" s="49"/>
      <c r="FLQ30" s="49"/>
      <c r="FLR30" s="49"/>
      <c r="FLS30" s="49"/>
      <c r="FLT30" s="49"/>
      <c r="FLU30" s="49"/>
      <c r="FLV30" s="49"/>
      <c r="FLW30" s="49"/>
      <c r="FLX30" s="49"/>
      <c r="FLY30" s="49"/>
      <c r="FLZ30" s="49"/>
      <c r="FMA30" s="49"/>
      <c r="FMB30" s="49"/>
      <c r="FMC30" s="49"/>
      <c r="FMD30" s="49"/>
      <c r="FME30" s="49"/>
      <c r="FMF30" s="49"/>
      <c r="FMG30" s="49"/>
      <c r="FMH30" s="49"/>
      <c r="FMI30" s="49"/>
      <c r="FMJ30" s="49"/>
      <c r="FMK30" s="49"/>
      <c r="FML30" s="49"/>
      <c r="FMM30" s="49"/>
      <c r="FMN30" s="49"/>
      <c r="FMO30" s="49"/>
      <c r="FMP30" s="49"/>
      <c r="FMQ30" s="47"/>
      <c r="FMR30" s="48"/>
      <c r="FMS30" s="49"/>
      <c r="FMT30" s="49"/>
      <c r="FMU30" s="49"/>
      <c r="FMV30" s="49"/>
      <c r="FMW30" s="49"/>
      <c r="FMX30" s="49"/>
      <c r="FMY30" s="49"/>
      <c r="FMZ30" s="49"/>
      <c r="FNA30" s="49"/>
      <c r="FNB30" s="49"/>
      <c r="FNC30" s="49"/>
      <c r="FND30" s="49"/>
      <c r="FNE30" s="49"/>
      <c r="FNF30" s="49"/>
      <c r="FNG30" s="49"/>
      <c r="FNH30" s="49"/>
      <c r="FNI30" s="49"/>
      <c r="FNJ30" s="49"/>
      <c r="FNK30" s="49"/>
      <c r="FNL30" s="49"/>
      <c r="FNM30" s="49"/>
      <c r="FNN30" s="49"/>
      <c r="FNO30" s="49"/>
      <c r="FNP30" s="49"/>
      <c r="FNQ30" s="49"/>
      <c r="FNR30" s="49"/>
      <c r="FNS30" s="49"/>
      <c r="FNT30" s="49"/>
      <c r="FNU30" s="47"/>
      <c r="FNV30" s="48"/>
      <c r="FNW30" s="49"/>
      <c r="FNX30" s="49"/>
      <c r="FNY30" s="49"/>
      <c r="FNZ30" s="49"/>
      <c r="FOA30" s="49"/>
      <c r="FOB30" s="49"/>
      <c r="FOC30" s="49"/>
      <c r="FOD30" s="49"/>
      <c r="FOE30" s="49"/>
      <c r="FOF30" s="49"/>
      <c r="FOG30" s="49"/>
      <c r="FOH30" s="49"/>
      <c r="FOI30" s="49"/>
      <c r="FOJ30" s="49"/>
      <c r="FOK30" s="49"/>
      <c r="FOL30" s="49"/>
      <c r="FOM30" s="49"/>
      <c r="FON30" s="49"/>
      <c r="FOO30" s="49"/>
      <c r="FOP30" s="49"/>
      <c r="FOQ30" s="49"/>
      <c r="FOR30" s="49"/>
      <c r="FOS30" s="49"/>
      <c r="FOT30" s="49"/>
      <c r="FOU30" s="49"/>
      <c r="FOV30" s="49"/>
      <c r="FOW30" s="49"/>
      <c r="FOX30" s="49"/>
      <c r="FOY30" s="47"/>
      <c r="FOZ30" s="48"/>
      <c r="FPA30" s="49"/>
      <c r="FPB30" s="49"/>
      <c r="FPC30" s="49"/>
      <c r="FPD30" s="49"/>
      <c r="FPE30" s="49"/>
      <c r="FPF30" s="49"/>
      <c r="FPG30" s="49"/>
      <c r="FPH30" s="49"/>
      <c r="FPI30" s="49"/>
      <c r="FPJ30" s="49"/>
      <c r="FPK30" s="49"/>
      <c r="FPL30" s="49"/>
      <c r="FPM30" s="49"/>
      <c r="FPN30" s="49"/>
      <c r="FPO30" s="49"/>
      <c r="FPP30" s="49"/>
      <c r="FPQ30" s="49"/>
      <c r="FPR30" s="49"/>
      <c r="FPS30" s="49"/>
      <c r="FPT30" s="49"/>
      <c r="FPU30" s="49"/>
      <c r="FPV30" s="49"/>
      <c r="FPW30" s="49"/>
      <c r="FPX30" s="49"/>
      <c r="FPY30" s="49"/>
      <c r="FPZ30" s="49"/>
      <c r="FQA30" s="49"/>
      <c r="FQB30" s="49"/>
      <c r="FQC30" s="47"/>
      <c r="FQD30" s="48"/>
      <c r="FQE30" s="49"/>
      <c r="FQF30" s="49"/>
      <c r="FQG30" s="49"/>
      <c r="FQH30" s="49"/>
      <c r="FQI30" s="49"/>
      <c r="FQJ30" s="49"/>
      <c r="FQK30" s="49"/>
      <c r="FQL30" s="49"/>
      <c r="FQM30" s="49"/>
      <c r="FQN30" s="49"/>
      <c r="FQO30" s="49"/>
      <c r="FQP30" s="49"/>
      <c r="FQQ30" s="49"/>
      <c r="FQR30" s="49"/>
      <c r="FQS30" s="49"/>
      <c r="FQT30" s="49"/>
      <c r="FQU30" s="49"/>
      <c r="FQV30" s="49"/>
      <c r="FQW30" s="49"/>
      <c r="FQX30" s="49"/>
      <c r="FQY30" s="49"/>
      <c r="FQZ30" s="49"/>
      <c r="FRA30" s="49"/>
      <c r="FRB30" s="49"/>
      <c r="FRC30" s="49"/>
      <c r="FRD30" s="49"/>
      <c r="FRE30" s="49"/>
      <c r="FRF30" s="49"/>
      <c r="FRG30" s="47"/>
      <c r="FRH30" s="48"/>
      <c r="FRI30" s="49"/>
      <c r="FRJ30" s="49"/>
      <c r="FRK30" s="49"/>
      <c r="FRL30" s="49"/>
      <c r="FRM30" s="49"/>
      <c r="FRN30" s="49"/>
      <c r="FRO30" s="49"/>
      <c r="FRP30" s="49"/>
      <c r="FRQ30" s="49"/>
      <c r="FRR30" s="49"/>
      <c r="FRS30" s="49"/>
      <c r="FRT30" s="49"/>
      <c r="FRU30" s="49"/>
      <c r="FRV30" s="49"/>
      <c r="FRW30" s="49"/>
      <c r="FRX30" s="49"/>
      <c r="FRY30" s="49"/>
      <c r="FRZ30" s="49"/>
      <c r="FSA30" s="49"/>
      <c r="FSB30" s="49"/>
      <c r="FSC30" s="49"/>
      <c r="FSD30" s="49"/>
      <c r="FSE30" s="49"/>
      <c r="FSF30" s="49"/>
      <c r="FSG30" s="49"/>
      <c r="FSH30" s="49"/>
      <c r="FSI30" s="49"/>
      <c r="FSJ30" s="49"/>
      <c r="FSK30" s="47"/>
      <c r="FSL30" s="48"/>
      <c r="FSM30" s="49"/>
      <c r="FSN30" s="49"/>
      <c r="FSO30" s="49"/>
      <c r="FSP30" s="49"/>
      <c r="FSQ30" s="49"/>
      <c r="FSR30" s="49"/>
      <c r="FSS30" s="49"/>
      <c r="FST30" s="49"/>
      <c r="FSU30" s="49"/>
      <c r="FSV30" s="49"/>
      <c r="FSW30" s="49"/>
      <c r="FSX30" s="49"/>
      <c r="FSY30" s="49"/>
      <c r="FSZ30" s="49"/>
      <c r="FTA30" s="49"/>
      <c r="FTB30" s="49"/>
      <c r="FTC30" s="49"/>
      <c r="FTD30" s="49"/>
      <c r="FTE30" s="49"/>
      <c r="FTF30" s="49"/>
      <c r="FTG30" s="49"/>
      <c r="FTH30" s="49"/>
      <c r="FTI30" s="49"/>
      <c r="FTJ30" s="49"/>
      <c r="FTK30" s="49"/>
      <c r="FTL30" s="49"/>
      <c r="FTM30" s="49"/>
      <c r="FTN30" s="49"/>
      <c r="FTO30" s="47"/>
      <c r="FTP30" s="48"/>
      <c r="FTQ30" s="49"/>
      <c r="FTR30" s="49"/>
      <c r="FTS30" s="49"/>
      <c r="FTT30" s="49"/>
      <c r="FTU30" s="49"/>
      <c r="FTV30" s="49"/>
      <c r="FTW30" s="49"/>
      <c r="FTX30" s="49"/>
      <c r="FTY30" s="49"/>
      <c r="FTZ30" s="49"/>
      <c r="FUA30" s="49"/>
      <c r="FUB30" s="49"/>
      <c r="FUC30" s="49"/>
      <c r="FUD30" s="49"/>
      <c r="FUE30" s="49"/>
      <c r="FUF30" s="49"/>
      <c r="FUG30" s="49"/>
      <c r="FUH30" s="49"/>
      <c r="FUI30" s="49"/>
      <c r="FUJ30" s="49"/>
      <c r="FUK30" s="49"/>
      <c r="FUL30" s="49"/>
      <c r="FUM30" s="49"/>
      <c r="FUN30" s="49"/>
      <c r="FUO30" s="49"/>
      <c r="FUP30" s="49"/>
      <c r="FUQ30" s="49"/>
      <c r="FUR30" s="49"/>
      <c r="FUS30" s="47"/>
      <c r="FUT30" s="48"/>
      <c r="FUU30" s="49"/>
      <c r="FUV30" s="49"/>
      <c r="FUW30" s="49"/>
      <c r="FUX30" s="49"/>
      <c r="FUY30" s="49"/>
      <c r="FUZ30" s="49"/>
      <c r="FVA30" s="49"/>
      <c r="FVB30" s="49"/>
      <c r="FVC30" s="49"/>
      <c r="FVD30" s="49"/>
      <c r="FVE30" s="49"/>
      <c r="FVF30" s="49"/>
      <c r="FVG30" s="49"/>
      <c r="FVH30" s="49"/>
      <c r="FVI30" s="49"/>
      <c r="FVJ30" s="49"/>
      <c r="FVK30" s="49"/>
      <c r="FVL30" s="49"/>
      <c r="FVM30" s="49"/>
      <c r="FVN30" s="49"/>
      <c r="FVO30" s="49"/>
      <c r="FVP30" s="49"/>
      <c r="FVQ30" s="49"/>
      <c r="FVR30" s="49"/>
      <c r="FVS30" s="49"/>
      <c r="FVT30" s="49"/>
      <c r="FVU30" s="49"/>
      <c r="FVV30" s="49"/>
      <c r="FVW30" s="47"/>
      <c r="FVX30" s="48"/>
      <c r="FVY30" s="49"/>
      <c r="FVZ30" s="49"/>
      <c r="FWA30" s="49"/>
      <c r="FWB30" s="49"/>
      <c r="FWC30" s="49"/>
      <c r="FWD30" s="49"/>
      <c r="FWE30" s="49"/>
      <c r="FWF30" s="49"/>
      <c r="FWG30" s="49"/>
      <c r="FWH30" s="49"/>
      <c r="FWI30" s="49"/>
      <c r="FWJ30" s="49"/>
      <c r="FWK30" s="49"/>
      <c r="FWL30" s="49"/>
      <c r="FWM30" s="49"/>
      <c r="FWN30" s="49"/>
      <c r="FWO30" s="49"/>
      <c r="FWP30" s="49"/>
      <c r="FWQ30" s="49"/>
      <c r="FWR30" s="49"/>
      <c r="FWS30" s="49"/>
      <c r="FWT30" s="49"/>
      <c r="FWU30" s="49"/>
      <c r="FWV30" s="49"/>
      <c r="FWW30" s="49"/>
      <c r="FWX30" s="49"/>
      <c r="FWY30" s="49"/>
      <c r="FWZ30" s="49"/>
      <c r="FXA30" s="47"/>
      <c r="FXB30" s="48"/>
      <c r="FXC30" s="49"/>
      <c r="FXD30" s="49"/>
      <c r="FXE30" s="49"/>
      <c r="FXF30" s="49"/>
      <c r="FXG30" s="49"/>
      <c r="FXH30" s="49"/>
      <c r="FXI30" s="49"/>
      <c r="FXJ30" s="49"/>
      <c r="FXK30" s="49"/>
      <c r="FXL30" s="49"/>
      <c r="FXM30" s="49"/>
      <c r="FXN30" s="49"/>
      <c r="FXO30" s="49"/>
      <c r="FXP30" s="49"/>
      <c r="FXQ30" s="49"/>
      <c r="FXR30" s="49"/>
      <c r="FXS30" s="49"/>
      <c r="FXT30" s="49"/>
      <c r="FXU30" s="49"/>
      <c r="FXV30" s="49"/>
      <c r="FXW30" s="49"/>
      <c r="FXX30" s="49"/>
      <c r="FXY30" s="49"/>
      <c r="FXZ30" s="49"/>
      <c r="FYA30" s="49"/>
      <c r="FYB30" s="49"/>
      <c r="FYC30" s="49"/>
      <c r="FYD30" s="49"/>
      <c r="FYE30" s="47"/>
      <c r="FYF30" s="48"/>
      <c r="FYG30" s="49"/>
      <c r="FYH30" s="49"/>
      <c r="FYI30" s="49"/>
      <c r="FYJ30" s="49"/>
      <c r="FYK30" s="49"/>
      <c r="FYL30" s="49"/>
      <c r="FYM30" s="49"/>
      <c r="FYN30" s="49"/>
      <c r="FYO30" s="49"/>
      <c r="FYP30" s="49"/>
      <c r="FYQ30" s="49"/>
      <c r="FYR30" s="49"/>
      <c r="FYS30" s="49"/>
      <c r="FYT30" s="49"/>
      <c r="FYU30" s="49"/>
      <c r="FYV30" s="49"/>
      <c r="FYW30" s="49"/>
      <c r="FYX30" s="49"/>
      <c r="FYY30" s="49"/>
      <c r="FYZ30" s="49"/>
      <c r="FZA30" s="49"/>
      <c r="FZB30" s="49"/>
      <c r="FZC30" s="49"/>
      <c r="FZD30" s="49"/>
      <c r="FZE30" s="49"/>
      <c r="FZF30" s="49"/>
      <c r="FZG30" s="49"/>
      <c r="FZH30" s="49"/>
      <c r="FZI30" s="47"/>
      <c r="FZJ30" s="48"/>
      <c r="FZK30" s="49"/>
      <c r="FZL30" s="49"/>
      <c r="FZM30" s="49"/>
      <c r="FZN30" s="49"/>
      <c r="FZO30" s="49"/>
      <c r="FZP30" s="49"/>
      <c r="FZQ30" s="49"/>
      <c r="FZR30" s="49"/>
      <c r="FZS30" s="49"/>
      <c r="FZT30" s="49"/>
      <c r="FZU30" s="49"/>
      <c r="FZV30" s="49"/>
      <c r="FZW30" s="49"/>
      <c r="FZX30" s="49"/>
      <c r="FZY30" s="49"/>
      <c r="FZZ30" s="49"/>
      <c r="GAA30" s="49"/>
      <c r="GAB30" s="49"/>
      <c r="GAC30" s="49"/>
      <c r="GAD30" s="49"/>
      <c r="GAE30" s="49"/>
      <c r="GAF30" s="49"/>
      <c r="GAG30" s="49"/>
      <c r="GAH30" s="49"/>
      <c r="GAI30" s="49"/>
      <c r="GAJ30" s="49"/>
      <c r="GAK30" s="49"/>
      <c r="GAL30" s="49"/>
      <c r="GAM30" s="47"/>
      <c r="GAN30" s="48"/>
      <c r="GAO30" s="49"/>
      <c r="GAP30" s="49"/>
      <c r="GAQ30" s="49"/>
      <c r="GAR30" s="49"/>
      <c r="GAS30" s="49"/>
      <c r="GAT30" s="49"/>
      <c r="GAU30" s="49"/>
      <c r="GAV30" s="49"/>
      <c r="GAW30" s="49"/>
      <c r="GAX30" s="49"/>
      <c r="GAY30" s="49"/>
      <c r="GAZ30" s="49"/>
      <c r="GBA30" s="49"/>
      <c r="GBB30" s="49"/>
      <c r="GBC30" s="49"/>
      <c r="GBD30" s="49"/>
      <c r="GBE30" s="49"/>
      <c r="GBF30" s="49"/>
      <c r="GBG30" s="49"/>
      <c r="GBH30" s="49"/>
      <c r="GBI30" s="49"/>
      <c r="GBJ30" s="49"/>
      <c r="GBK30" s="49"/>
      <c r="GBL30" s="49"/>
      <c r="GBM30" s="49"/>
      <c r="GBN30" s="49"/>
      <c r="GBO30" s="49"/>
      <c r="GBP30" s="49"/>
      <c r="GBQ30" s="47"/>
      <c r="GBR30" s="48"/>
      <c r="GBS30" s="49"/>
      <c r="GBT30" s="49"/>
      <c r="GBU30" s="49"/>
      <c r="GBV30" s="49"/>
      <c r="GBW30" s="49"/>
      <c r="GBX30" s="49"/>
      <c r="GBY30" s="49"/>
      <c r="GBZ30" s="49"/>
      <c r="GCA30" s="49"/>
      <c r="GCB30" s="49"/>
      <c r="GCC30" s="49"/>
      <c r="GCD30" s="49"/>
      <c r="GCE30" s="49"/>
      <c r="GCF30" s="49"/>
      <c r="GCG30" s="49"/>
      <c r="GCH30" s="49"/>
      <c r="GCI30" s="49"/>
      <c r="GCJ30" s="49"/>
      <c r="GCK30" s="49"/>
      <c r="GCL30" s="49"/>
      <c r="GCM30" s="49"/>
      <c r="GCN30" s="49"/>
      <c r="GCO30" s="49"/>
      <c r="GCP30" s="49"/>
      <c r="GCQ30" s="49"/>
      <c r="GCR30" s="49"/>
      <c r="GCS30" s="49"/>
      <c r="GCT30" s="49"/>
      <c r="GCU30" s="47"/>
      <c r="GCV30" s="48"/>
      <c r="GCW30" s="49"/>
      <c r="GCX30" s="49"/>
      <c r="GCY30" s="49"/>
      <c r="GCZ30" s="49"/>
      <c r="GDA30" s="49"/>
      <c r="GDB30" s="49"/>
      <c r="GDC30" s="49"/>
      <c r="GDD30" s="49"/>
      <c r="GDE30" s="49"/>
      <c r="GDF30" s="49"/>
      <c r="GDG30" s="49"/>
      <c r="GDH30" s="49"/>
      <c r="GDI30" s="49"/>
      <c r="GDJ30" s="49"/>
      <c r="GDK30" s="49"/>
      <c r="GDL30" s="49"/>
      <c r="GDM30" s="49"/>
      <c r="GDN30" s="49"/>
      <c r="GDO30" s="49"/>
      <c r="GDP30" s="49"/>
      <c r="GDQ30" s="49"/>
      <c r="GDR30" s="49"/>
      <c r="GDS30" s="49"/>
      <c r="GDT30" s="49"/>
      <c r="GDU30" s="49"/>
      <c r="GDV30" s="49"/>
      <c r="GDW30" s="49"/>
      <c r="GDX30" s="49"/>
      <c r="GDY30" s="47"/>
      <c r="GDZ30" s="48"/>
      <c r="GEA30" s="49"/>
      <c r="GEB30" s="49"/>
      <c r="GEC30" s="49"/>
      <c r="GED30" s="49"/>
      <c r="GEE30" s="49"/>
      <c r="GEF30" s="49"/>
      <c r="GEG30" s="49"/>
      <c r="GEH30" s="49"/>
      <c r="GEI30" s="49"/>
      <c r="GEJ30" s="49"/>
      <c r="GEK30" s="49"/>
      <c r="GEL30" s="49"/>
      <c r="GEM30" s="49"/>
      <c r="GEN30" s="49"/>
      <c r="GEO30" s="49"/>
      <c r="GEP30" s="49"/>
      <c r="GEQ30" s="49"/>
      <c r="GER30" s="49"/>
      <c r="GES30" s="49"/>
      <c r="GET30" s="49"/>
      <c r="GEU30" s="49"/>
      <c r="GEV30" s="49"/>
      <c r="GEW30" s="49"/>
      <c r="GEX30" s="49"/>
      <c r="GEY30" s="49"/>
      <c r="GEZ30" s="49"/>
      <c r="GFA30" s="49"/>
      <c r="GFB30" s="49"/>
      <c r="GFC30" s="47"/>
      <c r="GFD30" s="48"/>
      <c r="GFE30" s="49"/>
      <c r="GFF30" s="49"/>
      <c r="GFG30" s="49"/>
      <c r="GFH30" s="49"/>
      <c r="GFI30" s="49"/>
      <c r="GFJ30" s="49"/>
      <c r="GFK30" s="49"/>
      <c r="GFL30" s="49"/>
      <c r="GFM30" s="49"/>
      <c r="GFN30" s="49"/>
      <c r="GFO30" s="49"/>
      <c r="GFP30" s="49"/>
      <c r="GFQ30" s="49"/>
      <c r="GFR30" s="49"/>
      <c r="GFS30" s="49"/>
      <c r="GFT30" s="49"/>
      <c r="GFU30" s="49"/>
      <c r="GFV30" s="49"/>
      <c r="GFW30" s="49"/>
      <c r="GFX30" s="49"/>
      <c r="GFY30" s="49"/>
      <c r="GFZ30" s="49"/>
      <c r="GGA30" s="49"/>
      <c r="GGB30" s="49"/>
      <c r="GGC30" s="49"/>
      <c r="GGD30" s="49"/>
      <c r="GGE30" s="49"/>
      <c r="GGF30" s="49"/>
      <c r="GGG30" s="47"/>
      <c r="GGH30" s="48"/>
      <c r="GGI30" s="49"/>
      <c r="GGJ30" s="49"/>
      <c r="GGK30" s="49"/>
      <c r="GGL30" s="49"/>
      <c r="GGM30" s="49"/>
      <c r="GGN30" s="49"/>
      <c r="GGO30" s="49"/>
      <c r="GGP30" s="49"/>
      <c r="GGQ30" s="49"/>
      <c r="GGR30" s="49"/>
      <c r="GGS30" s="49"/>
      <c r="GGT30" s="49"/>
      <c r="GGU30" s="49"/>
      <c r="GGV30" s="49"/>
      <c r="GGW30" s="49"/>
      <c r="GGX30" s="49"/>
      <c r="GGY30" s="49"/>
      <c r="GGZ30" s="49"/>
      <c r="GHA30" s="49"/>
      <c r="GHB30" s="49"/>
      <c r="GHC30" s="49"/>
      <c r="GHD30" s="49"/>
      <c r="GHE30" s="49"/>
      <c r="GHF30" s="49"/>
      <c r="GHG30" s="49"/>
      <c r="GHH30" s="49"/>
      <c r="GHI30" s="49"/>
      <c r="GHJ30" s="49"/>
      <c r="GHK30" s="47"/>
      <c r="GHL30" s="48"/>
      <c r="GHM30" s="49"/>
      <c r="GHN30" s="49"/>
      <c r="GHO30" s="49"/>
      <c r="GHP30" s="49"/>
      <c r="GHQ30" s="49"/>
      <c r="GHR30" s="49"/>
      <c r="GHS30" s="49"/>
      <c r="GHT30" s="49"/>
      <c r="GHU30" s="49"/>
      <c r="GHV30" s="49"/>
      <c r="GHW30" s="49"/>
      <c r="GHX30" s="49"/>
      <c r="GHY30" s="49"/>
      <c r="GHZ30" s="49"/>
      <c r="GIA30" s="49"/>
      <c r="GIB30" s="49"/>
      <c r="GIC30" s="49"/>
      <c r="GID30" s="49"/>
      <c r="GIE30" s="49"/>
      <c r="GIF30" s="49"/>
      <c r="GIG30" s="49"/>
      <c r="GIH30" s="49"/>
      <c r="GII30" s="49"/>
      <c r="GIJ30" s="49"/>
      <c r="GIK30" s="49"/>
      <c r="GIL30" s="49"/>
      <c r="GIM30" s="49"/>
      <c r="GIN30" s="49"/>
      <c r="GIO30" s="47"/>
      <c r="GIP30" s="48"/>
      <c r="GIQ30" s="49"/>
      <c r="GIR30" s="49"/>
      <c r="GIS30" s="49"/>
      <c r="GIT30" s="49"/>
      <c r="GIU30" s="49"/>
      <c r="GIV30" s="49"/>
      <c r="GIW30" s="49"/>
      <c r="GIX30" s="49"/>
      <c r="GIY30" s="49"/>
      <c r="GIZ30" s="49"/>
      <c r="GJA30" s="49"/>
      <c r="GJB30" s="49"/>
      <c r="GJC30" s="49"/>
      <c r="GJD30" s="49"/>
      <c r="GJE30" s="49"/>
      <c r="GJF30" s="49"/>
      <c r="GJG30" s="49"/>
      <c r="GJH30" s="49"/>
      <c r="GJI30" s="49"/>
      <c r="GJJ30" s="49"/>
      <c r="GJK30" s="49"/>
      <c r="GJL30" s="49"/>
      <c r="GJM30" s="49"/>
      <c r="GJN30" s="49"/>
      <c r="GJO30" s="49"/>
      <c r="GJP30" s="49"/>
      <c r="GJQ30" s="49"/>
      <c r="GJR30" s="49"/>
      <c r="GJS30" s="47"/>
      <c r="GJT30" s="48"/>
      <c r="GJU30" s="49"/>
      <c r="GJV30" s="49"/>
      <c r="GJW30" s="49"/>
      <c r="GJX30" s="49"/>
      <c r="GJY30" s="49"/>
      <c r="GJZ30" s="49"/>
      <c r="GKA30" s="49"/>
      <c r="GKB30" s="49"/>
      <c r="GKC30" s="49"/>
      <c r="GKD30" s="49"/>
      <c r="GKE30" s="49"/>
      <c r="GKF30" s="49"/>
      <c r="GKG30" s="49"/>
      <c r="GKH30" s="49"/>
      <c r="GKI30" s="49"/>
      <c r="GKJ30" s="49"/>
      <c r="GKK30" s="49"/>
      <c r="GKL30" s="49"/>
      <c r="GKM30" s="49"/>
      <c r="GKN30" s="49"/>
      <c r="GKO30" s="49"/>
      <c r="GKP30" s="49"/>
      <c r="GKQ30" s="49"/>
      <c r="GKR30" s="49"/>
      <c r="GKS30" s="49"/>
      <c r="GKT30" s="49"/>
      <c r="GKU30" s="49"/>
      <c r="GKV30" s="49"/>
      <c r="GKW30" s="47"/>
      <c r="GKX30" s="48"/>
      <c r="GKY30" s="49"/>
      <c r="GKZ30" s="49"/>
      <c r="GLA30" s="49"/>
      <c r="GLB30" s="49"/>
      <c r="GLC30" s="49"/>
      <c r="GLD30" s="49"/>
      <c r="GLE30" s="49"/>
      <c r="GLF30" s="49"/>
      <c r="GLG30" s="49"/>
      <c r="GLH30" s="49"/>
      <c r="GLI30" s="49"/>
      <c r="GLJ30" s="49"/>
      <c r="GLK30" s="49"/>
      <c r="GLL30" s="49"/>
      <c r="GLM30" s="49"/>
      <c r="GLN30" s="49"/>
      <c r="GLO30" s="49"/>
      <c r="GLP30" s="49"/>
      <c r="GLQ30" s="49"/>
      <c r="GLR30" s="49"/>
      <c r="GLS30" s="49"/>
      <c r="GLT30" s="49"/>
      <c r="GLU30" s="49"/>
      <c r="GLV30" s="49"/>
      <c r="GLW30" s="49"/>
      <c r="GLX30" s="49"/>
      <c r="GLY30" s="49"/>
      <c r="GLZ30" s="49"/>
      <c r="GMA30" s="47"/>
      <c r="GMB30" s="48"/>
      <c r="GMC30" s="49"/>
      <c r="GMD30" s="49"/>
      <c r="GME30" s="49"/>
      <c r="GMF30" s="49"/>
      <c r="GMG30" s="49"/>
      <c r="GMH30" s="49"/>
      <c r="GMI30" s="49"/>
      <c r="GMJ30" s="49"/>
      <c r="GMK30" s="49"/>
      <c r="GML30" s="49"/>
      <c r="GMM30" s="49"/>
      <c r="GMN30" s="49"/>
      <c r="GMO30" s="49"/>
      <c r="GMP30" s="49"/>
      <c r="GMQ30" s="49"/>
      <c r="GMR30" s="49"/>
      <c r="GMS30" s="49"/>
      <c r="GMT30" s="49"/>
      <c r="GMU30" s="49"/>
      <c r="GMV30" s="49"/>
      <c r="GMW30" s="49"/>
      <c r="GMX30" s="49"/>
      <c r="GMY30" s="49"/>
      <c r="GMZ30" s="49"/>
      <c r="GNA30" s="49"/>
      <c r="GNB30" s="49"/>
      <c r="GNC30" s="49"/>
      <c r="GND30" s="49"/>
      <c r="GNE30" s="47"/>
      <c r="GNF30" s="48"/>
      <c r="GNG30" s="49"/>
      <c r="GNH30" s="49"/>
      <c r="GNI30" s="49"/>
      <c r="GNJ30" s="49"/>
      <c r="GNK30" s="49"/>
      <c r="GNL30" s="49"/>
      <c r="GNM30" s="49"/>
      <c r="GNN30" s="49"/>
      <c r="GNO30" s="49"/>
      <c r="GNP30" s="49"/>
      <c r="GNQ30" s="49"/>
      <c r="GNR30" s="49"/>
      <c r="GNS30" s="49"/>
      <c r="GNT30" s="49"/>
      <c r="GNU30" s="49"/>
      <c r="GNV30" s="49"/>
      <c r="GNW30" s="49"/>
      <c r="GNX30" s="49"/>
      <c r="GNY30" s="49"/>
      <c r="GNZ30" s="49"/>
      <c r="GOA30" s="49"/>
      <c r="GOB30" s="49"/>
      <c r="GOC30" s="49"/>
      <c r="GOD30" s="49"/>
      <c r="GOE30" s="49"/>
      <c r="GOF30" s="49"/>
      <c r="GOG30" s="49"/>
      <c r="GOH30" s="49"/>
      <c r="GOI30" s="47"/>
      <c r="GOJ30" s="48"/>
      <c r="GOK30" s="49"/>
      <c r="GOL30" s="49"/>
      <c r="GOM30" s="49"/>
      <c r="GON30" s="49"/>
      <c r="GOO30" s="49"/>
      <c r="GOP30" s="49"/>
      <c r="GOQ30" s="49"/>
      <c r="GOR30" s="49"/>
      <c r="GOS30" s="49"/>
      <c r="GOT30" s="49"/>
      <c r="GOU30" s="49"/>
      <c r="GOV30" s="49"/>
      <c r="GOW30" s="49"/>
      <c r="GOX30" s="49"/>
      <c r="GOY30" s="49"/>
      <c r="GOZ30" s="49"/>
      <c r="GPA30" s="49"/>
      <c r="GPB30" s="49"/>
      <c r="GPC30" s="49"/>
      <c r="GPD30" s="49"/>
      <c r="GPE30" s="49"/>
      <c r="GPF30" s="49"/>
      <c r="GPG30" s="49"/>
      <c r="GPH30" s="49"/>
      <c r="GPI30" s="49"/>
      <c r="GPJ30" s="49"/>
      <c r="GPK30" s="49"/>
      <c r="GPL30" s="49"/>
      <c r="GPM30" s="47"/>
      <c r="GPN30" s="48"/>
      <c r="GPO30" s="49"/>
      <c r="GPP30" s="49"/>
      <c r="GPQ30" s="49"/>
      <c r="GPR30" s="49"/>
      <c r="GPS30" s="49"/>
      <c r="GPT30" s="49"/>
      <c r="GPU30" s="49"/>
      <c r="GPV30" s="49"/>
      <c r="GPW30" s="49"/>
      <c r="GPX30" s="49"/>
      <c r="GPY30" s="49"/>
      <c r="GPZ30" s="49"/>
      <c r="GQA30" s="49"/>
      <c r="GQB30" s="49"/>
      <c r="GQC30" s="49"/>
      <c r="GQD30" s="49"/>
      <c r="GQE30" s="49"/>
      <c r="GQF30" s="49"/>
      <c r="GQG30" s="49"/>
      <c r="GQH30" s="49"/>
      <c r="GQI30" s="49"/>
      <c r="GQJ30" s="49"/>
      <c r="GQK30" s="49"/>
      <c r="GQL30" s="49"/>
      <c r="GQM30" s="49"/>
      <c r="GQN30" s="49"/>
      <c r="GQO30" s="49"/>
      <c r="GQP30" s="49"/>
      <c r="GQQ30" s="47"/>
      <c r="GQR30" s="48"/>
      <c r="GQS30" s="49"/>
      <c r="GQT30" s="49"/>
      <c r="GQU30" s="49"/>
      <c r="GQV30" s="49"/>
      <c r="GQW30" s="49"/>
      <c r="GQX30" s="49"/>
      <c r="GQY30" s="49"/>
      <c r="GQZ30" s="49"/>
      <c r="GRA30" s="49"/>
      <c r="GRB30" s="49"/>
      <c r="GRC30" s="49"/>
      <c r="GRD30" s="49"/>
      <c r="GRE30" s="49"/>
      <c r="GRF30" s="49"/>
      <c r="GRG30" s="49"/>
      <c r="GRH30" s="49"/>
      <c r="GRI30" s="49"/>
      <c r="GRJ30" s="49"/>
      <c r="GRK30" s="49"/>
      <c r="GRL30" s="49"/>
      <c r="GRM30" s="49"/>
      <c r="GRN30" s="49"/>
      <c r="GRO30" s="49"/>
      <c r="GRP30" s="49"/>
      <c r="GRQ30" s="49"/>
      <c r="GRR30" s="49"/>
      <c r="GRS30" s="49"/>
      <c r="GRT30" s="49"/>
      <c r="GRU30" s="47"/>
      <c r="GRV30" s="48"/>
      <c r="GRW30" s="49"/>
      <c r="GRX30" s="49"/>
      <c r="GRY30" s="49"/>
      <c r="GRZ30" s="49"/>
      <c r="GSA30" s="49"/>
      <c r="GSB30" s="49"/>
      <c r="GSC30" s="49"/>
      <c r="GSD30" s="49"/>
      <c r="GSE30" s="49"/>
      <c r="GSF30" s="49"/>
      <c r="GSG30" s="49"/>
      <c r="GSH30" s="49"/>
      <c r="GSI30" s="49"/>
      <c r="GSJ30" s="49"/>
      <c r="GSK30" s="49"/>
      <c r="GSL30" s="49"/>
      <c r="GSM30" s="49"/>
      <c r="GSN30" s="49"/>
      <c r="GSO30" s="49"/>
      <c r="GSP30" s="49"/>
      <c r="GSQ30" s="49"/>
      <c r="GSR30" s="49"/>
      <c r="GSS30" s="49"/>
      <c r="GST30" s="49"/>
      <c r="GSU30" s="49"/>
      <c r="GSV30" s="49"/>
      <c r="GSW30" s="49"/>
      <c r="GSX30" s="49"/>
      <c r="GSY30" s="47"/>
      <c r="GSZ30" s="48"/>
      <c r="GTA30" s="49"/>
      <c r="GTB30" s="49"/>
      <c r="GTC30" s="49"/>
      <c r="GTD30" s="49"/>
      <c r="GTE30" s="49"/>
      <c r="GTF30" s="49"/>
      <c r="GTG30" s="49"/>
      <c r="GTH30" s="49"/>
      <c r="GTI30" s="49"/>
      <c r="GTJ30" s="49"/>
      <c r="GTK30" s="49"/>
      <c r="GTL30" s="49"/>
      <c r="GTM30" s="49"/>
      <c r="GTN30" s="49"/>
      <c r="GTO30" s="49"/>
      <c r="GTP30" s="49"/>
      <c r="GTQ30" s="49"/>
      <c r="GTR30" s="49"/>
      <c r="GTS30" s="49"/>
      <c r="GTT30" s="49"/>
      <c r="GTU30" s="49"/>
      <c r="GTV30" s="49"/>
      <c r="GTW30" s="49"/>
      <c r="GTX30" s="49"/>
      <c r="GTY30" s="49"/>
      <c r="GTZ30" s="49"/>
      <c r="GUA30" s="49"/>
      <c r="GUB30" s="49"/>
      <c r="GUC30" s="47"/>
      <c r="GUD30" s="48"/>
      <c r="GUE30" s="49"/>
      <c r="GUF30" s="49"/>
      <c r="GUG30" s="49"/>
      <c r="GUH30" s="49"/>
      <c r="GUI30" s="49"/>
      <c r="GUJ30" s="49"/>
      <c r="GUK30" s="49"/>
      <c r="GUL30" s="49"/>
      <c r="GUM30" s="49"/>
      <c r="GUN30" s="49"/>
      <c r="GUO30" s="49"/>
      <c r="GUP30" s="49"/>
      <c r="GUQ30" s="49"/>
      <c r="GUR30" s="49"/>
      <c r="GUS30" s="49"/>
      <c r="GUT30" s="49"/>
      <c r="GUU30" s="49"/>
      <c r="GUV30" s="49"/>
      <c r="GUW30" s="49"/>
      <c r="GUX30" s="49"/>
      <c r="GUY30" s="49"/>
      <c r="GUZ30" s="49"/>
      <c r="GVA30" s="49"/>
      <c r="GVB30" s="49"/>
      <c r="GVC30" s="49"/>
      <c r="GVD30" s="49"/>
      <c r="GVE30" s="49"/>
      <c r="GVF30" s="49"/>
      <c r="GVG30" s="47"/>
      <c r="GVH30" s="48"/>
      <c r="GVI30" s="49"/>
      <c r="GVJ30" s="49"/>
      <c r="GVK30" s="49"/>
      <c r="GVL30" s="49"/>
      <c r="GVM30" s="49"/>
      <c r="GVN30" s="49"/>
      <c r="GVO30" s="49"/>
      <c r="GVP30" s="49"/>
      <c r="GVQ30" s="49"/>
      <c r="GVR30" s="49"/>
      <c r="GVS30" s="49"/>
      <c r="GVT30" s="49"/>
      <c r="GVU30" s="49"/>
      <c r="GVV30" s="49"/>
      <c r="GVW30" s="49"/>
      <c r="GVX30" s="49"/>
      <c r="GVY30" s="49"/>
      <c r="GVZ30" s="49"/>
      <c r="GWA30" s="49"/>
      <c r="GWB30" s="49"/>
      <c r="GWC30" s="49"/>
      <c r="GWD30" s="49"/>
      <c r="GWE30" s="49"/>
      <c r="GWF30" s="49"/>
      <c r="GWG30" s="49"/>
      <c r="GWH30" s="49"/>
      <c r="GWI30" s="49"/>
      <c r="GWJ30" s="49"/>
      <c r="GWK30" s="47"/>
      <c r="GWL30" s="48"/>
      <c r="GWM30" s="49"/>
      <c r="GWN30" s="49"/>
      <c r="GWO30" s="49"/>
      <c r="GWP30" s="49"/>
      <c r="GWQ30" s="49"/>
      <c r="GWR30" s="49"/>
      <c r="GWS30" s="49"/>
      <c r="GWT30" s="49"/>
      <c r="GWU30" s="49"/>
      <c r="GWV30" s="49"/>
      <c r="GWW30" s="49"/>
      <c r="GWX30" s="49"/>
      <c r="GWY30" s="49"/>
      <c r="GWZ30" s="49"/>
      <c r="GXA30" s="49"/>
      <c r="GXB30" s="49"/>
      <c r="GXC30" s="49"/>
      <c r="GXD30" s="49"/>
      <c r="GXE30" s="49"/>
      <c r="GXF30" s="49"/>
      <c r="GXG30" s="49"/>
      <c r="GXH30" s="49"/>
      <c r="GXI30" s="49"/>
      <c r="GXJ30" s="49"/>
      <c r="GXK30" s="49"/>
      <c r="GXL30" s="49"/>
      <c r="GXM30" s="49"/>
      <c r="GXN30" s="49"/>
      <c r="GXO30" s="47"/>
      <c r="GXP30" s="48"/>
      <c r="GXQ30" s="49"/>
      <c r="GXR30" s="49"/>
      <c r="GXS30" s="49"/>
      <c r="GXT30" s="49"/>
      <c r="GXU30" s="49"/>
      <c r="GXV30" s="49"/>
      <c r="GXW30" s="49"/>
      <c r="GXX30" s="49"/>
      <c r="GXY30" s="49"/>
      <c r="GXZ30" s="49"/>
      <c r="GYA30" s="49"/>
      <c r="GYB30" s="49"/>
      <c r="GYC30" s="49"/>
      <c r="GYD30" s="49"/>
      <c r="GYE30" s="49"/>
      <c r="GYF30" s="49"/>
      <c r="GYG30" s="49"/>
      <c r="GYH30" s="49"/>
      <c r="GYI30" s="49"/>
      <c r="GYJ30" s="49"/>
      <c r="GYK30" s="49"/>
      <c r="GYL30" s="49"/>
      <c r="GYM30" s="49"/>
      <c r="GYN30" s="49"/>
      <c r="GYO30" s="49"/>
      <c r="GYP30" s="49"/>
      <c r="GYQ30" s="49"/>
      <c r="GYR30" s="49"/>
      <c r="GYS30" s="47"/>
      <c r="GYT30" s="48"/>
      <c r="GYU30" s="49"/>
      <c r="GYV30" s="49"/>
      <c r="GYW30" s="49"/>
      <c r="GYX30" s="49"/>
      <c r="GYY30" s="49"/>
      <c r="GYZ30" s="49"/>
      <c r="GZA30" s="49"/>
      <c r="GZB30" s="49"/>
      <c r="GZC30" s="49"/>
      <c r="GZD30" s="49"/>
      <c r="GZE30" s="49"/>
      <c r="GZF30" s="49"/>
      <c r="GZG30" s="49"/>
      <c r="GZH30" s="49"/>
      <c r="GZI30" s="49"/>
      <c r="GZJ30" s="49"/>
      <c r="GZK30" s="49"/>
      <c r="GZL30" s="49"/>
      <c r="GZM30" s="49"/>
      <c r="GZN30" s="49"/>
      <c r="GZO30" s="49"/>
      <c r="GZP30" s="49"/>
      <c r="GZQ30" s="49"/>
      <c r="GZR30" s="49"/>
      <c r="GZS30" s="49"/>
      <c r="GZT30" s="49"/>
      <c r="GZU30" s="49"/>
      <c r="GZV30" s="49"/>
      <c r="GZW30" s="47"/>
      <c r="GZX30" s="48"/>
      <c r="GZY30" s="49"/>
      <c r="GZZ30" s="49"/>
      <c r="HAA30" s="49"/>
      <c r="HAB30" s="49"/>
      <c r="HAC30" s="49"/>
      <c r="HAD30" s="49"/>
      <c r="HAE30" s="49"/>
      <c r="HAF30" s="49"/>
      <c r="HAG30" s="49"/>
      <c r="HAH30" s="49"/>
      <c r="HAI30" s="49"/>
      <c r="HAJ30" s="49"/>
      <c r="HAK30" s="49"/>
      <c r="HAL30" s="49"/>
      <c r="HAM30" s="49"/>
      <c r="HAN30" s="49"/>
      <c r="HAO30" s="49"/>
      <c r="HAP30" s="49"/>
      <c r="HAQ30" s="49"/>
      <c r="HAR30" s="49"/>
      <c r="HAS30" s="49"/>
      <c r="HAT30" s="49"/>
      <c r="HAU30" s="49"/>
      <c r="HAV30" s="49"/>
      <c r="HAW30" s="49"/>
      <c r="HAX30" s="49"/>
      <c r="HAY30" s="49"/>
      <c r="HAZ30" s="49"/>
      <c r="HBA30" s="47"/>
      <c r="HBB30" s="48"/>
      <c r="HBC30" s="49"/>
      <c r="HBD30" s="49"/>
      <c r="HBE30" s="49"/>
      <c r="HBF30" s="49"/>
      <c r="HBG30" s="49"/>
      <c r="HBH30" s="49"/>
      <c r="HBI30" s="49"/>
      <c r="HBJ30" s="49"/>
      <c r="HBK30" s="49"/>
      <c r="HBL30" s="49"/>
      <c r="HBM30" s="49"/>
      <c r="HBN30" s="49"/>
      <c r="HBO30" s="49"/>
      <c r="HBP30" s="49"/>
      <c r="HBQ30" s="49"/>
      <c r="HBR30" s="49"/>
      <c r="HBS30" s="49"/>
      <c r="HBT30" s="49"/>
      <c r="HBU30" s="49"/>
      <c r="HBV30" s="49"/>
      <c r="HBW30" s="49"/>
      <c r="HBX30" s="49"/>
      <c r="HBY30" s="49"/>
      <c r="HBZ30" s="49"/>
      <c r="HCA30" s="49"/>
      <c r="HCB30" s="49"/>
      <c r="HCC30" s="49"/>
      <c r="HCD30" s="49"/>
      <c r="HCE30" s="47"/>
      <c r="HCF30" s="48"/>
      <c r="HCG30" s="49"/>
      <c r="HCH30" s="49"/>
      <c r="HCI30" s="49"/>
      <c r="HCJ30" s="49"/>
      <c r="HCK30" s="49"/>
      <c r="HCL30" s="49"/>
      <c r="HCM30" s="49"/>
      <c r="HCN30" s="49"/>
      <c r="HCO30" s="49"/>
      <c r="HCP30" s="49"/>
      <c r="HCQ30" s="49"/>
      <c r="HCR30" s="49"/>
      <c r="HCS30" s="49"/>
      <c r="HCT30" s="49"/>
      <c r="HCU30" s="49"/>
      <c r="HCV30" s="49"/>
      <c r="HCW30" s="49"/>
      <c r="HCX30" s="49"/>
      <c r="HCY30" s="49"/>
      <c r="HCZ30" s="49"/>
      <c r="HDA30" s="49"/>
      <c r="HDB30" s="49"/>
      <c r="HDC30" s="49"/>
      <c r="HDD30" s="49"/>
      <c r="HDE30" s="49"/>
      <c r="HDF30" s="49"/>
      <c r="HDG30" s="49"/>
      <c r="HDH30" s="49"/>
      <c r="HDI30" s="47"/>
      <c r="HDJ30" s="48"/>
      <c r="HDK30" s="49"/>
      <c r="HDL30" s="49"/>
      <c r="HDM30" s="49"/>
      <c r="HDN30" s="49"/>
      <c r="HDO30" s="49"/>
      <c r="HDP30" s="49"/>
      <c r="HDQ30" s="49"/>
      <c r="HDR30" s="49"/>
      <c r="HDS30" s="49"/>
      <c r="HDT30" s="49"/>
      <c r="HDU30" s="49"/>
      <c r="HDV30" s="49"/>
      <c r="HDW30" s="49"/>
      <c r="HDX30" s="49"/>
      <c r="HDY30" s="49"/>
      <c r="HDZ30" s="49"/>
      <c r="HEA30" s="49"/>
      <c r="HEB30" s="49"/>
      <c r="HEC30" s="49"/>
      <c r="HED30" s="49"/>
      <c r="HEE30" s="49"/>
      <c r="HEF30" s="49"/>
      <c r="HEG30" s="49"/>
      <c r="HEH30" s="49"/>
      <c r="HEI30" s="49"/>
      <c r="HEJ30" s="49"/>
      <c r="HEK30" s="49"/>
      <c r="HEL30" s="49"/>
      <c r="HEM30" s="47"/>
      <c r="HEN30" s="48"/>
      <c r="HEO30" s="49"/>
      <c r="HEP30" s="49"/>
      <c r="HEQ30" s="49"/>
      <c r="HER30" s="49"/>
      <c r="HES30" s="49"/>
      <c r="HET30" s="49"/>
      <c r="HEU30" s="49"/>
      <c r="HEV30" s="49"/>
      <c r="HEW30" s="49"/>
      <c r="HEX30" s="49"/>
      <c r="HEY30" s="49"/>
      <c r="HEZ30" s="49"/>
      <c r="HFA30" s="49"/>
      <c r="HFB30" s="49"/>
      <c r="HFC30" s="49"/>
      <c r="HFD30" s="49"/>
      <c r="HFE30" s="49"/>
      <c r="HFF30" s="49"/>
      <c r="HFG30" s="49"/>
      <c r="HFH30" s="49"/>
      <c r="HFI30" s="49"/>
      <c r="HFJ30" s="49"/>
      <c r="HFK30" s="49"/>
      <c r="HFL30" s="49"/>
      <c r="HFM30" s="49"/>
      <c r="HFN30" s="49"/>
      <c r="HFO30" s="49"/>
      <c r="HFP30" s="49"/>
      <c r="HFQ30" s="47"/>
      <c r="HFR30" s="48"/>
      <c r="HFS30" s="49"/>
      <c r="HFT30" s="49"/>
      <c r="HFU30" s="49"/>
      <c r="HFV30" s="49"/>
      <c r="HFW30" s="49"/>
      <c r="HFX30" s="49"/>
      <c r="HFY30" s="49"/>
      <c r="HFZ30" s="49"/>
      <c r="HGA30" s="49"/>
      <c r="HGB30" s="49"/>
      <c r="HGC30" s="49"/>
      <c r="HGD30" s="49"/>
      <c r="HGE30" s="49"/>
      <c r="HGF30" s="49"/>
      <c r="HGG30" s="49"/>
      <c r="HGH30" s="49"/>
      <c r="HGI30" s="49"/>
      <c r="HGJ30" s="49"/>
      <c r="HGK30" s="49"/>
      <c r="HGL30" s="49"/>
      <c r="HGM30" s="49"/>
      <c r="HGN30" s="49"/>
      <c r="HGO30" s="49"/>
      <c r="HGP30" s="49"/>
      <c r="HGQ30" s="49"/>
      <c r="HGR30" s="49"/>
      <c r="HGS30" s="49"/>
      <c r="HGT30" s="49"/>
      <c r="HGU30" s="47"/>
      <c r="HGV30" s="48"/>
      <c r="HGW30" s="49"/>
      <c r="HGX30" s="49"/>
      <c r="HGY30" s="49"/>
      <c r="HGZ30" s="49"/>
      <c r="HHA30" s="49"/>
      <c r="HHB30" s="49"/>
      <c r="HHC30" s="49"/>
      <c r="HHD30" s="49"/>
      <c r="HHE30" s="49"/>
      <c r="HHF30" s="49"/>
      <c r="HHG30" s="49"/>
      <c r="HHH30" s="49"/>
      <c r="HHI30" s="49"/>
      <c r="HHJ30" s="49"/>
      <c r="HHK30" s="49"/>
      <c r="HHL30" s="49"/>
      <c r="HHM30" s="49"/>
      <c r="HHN30" s="49"/>
      <c r="HHO30" s="49"/>
      <c r="HHP30" s="49"/>
      <c r="HHQ30" s="49"/>
      <c r="HHR30" s="49"/>
      <c r="HHS30" s="49"/>
      <c r="HHT30" s="49"/>
      <c r="HHU30" s="49"/>
      <c r="HHV30" s="49"/>
      <c r="HHW30" s="49"/>
      <c r="HHX30" s="49"/>
      <c r="HHY30" s="47"/>
      <c r="HHZ30" s="48"/>
      <c r="HIA30" s="49"/>
      <c r="HIB30" s="49"/>
      <c r="HIC30" s="49"/>
      <c r="HID30" s="49"/>
      <c r="HIE30" s="49"/>
      <c r="HIF30" s="49"/>
      <c r="HIG30" s="49"/>
      <c r="HIH30" s="49"/>
      <c r="HII30" s="49"/>
      <c r="HIJ30" s="49"/>
      <c r="HIK30" s="49"/>
      <c r="HIL30" s="49"/>
      <c r="HIM30" s="49"/>
      <c r="HIN30" s="49"/>
      <c r="HIO30" s="49"/>
      <c r="HIP30" s="49"/>
      <c r="HIQ30" s="49"/>
      <c r="HIR30" s="49"/>
      <c r="HIS30" s="49"/>
      <c r="HIT30" s="49"/>
      <c r="HIU30" s="49"/>
      <c r="HIV30" s="49"/>
      <c r="HIW30" s="49"/>
      <c r="HIX30" s="49"/>
      <c r="HIY30" s="49"/>
      <c r="HIZ30" s="49"/>
      <c r="HJA30" s="49"/>
      <c r="HJB30" s="49"/>
      <c r="HJC30" s="47"/>
      <c r="HJD30" s="48"/>
      <c r="HJE30" s="49"/>
      <c r="HJF30" s="49"/>
      <c r="HJG30" s="49"/>
      <c r="HJH30" s="49"/>
      <c r="HJI30" s="49"/>
      <c r="HJJ30" s="49"/>
      <c r="HJK30" s="49"/>
      <c r="HJL30" s="49"/>
      <c r="HJM30" s="49"/>
      <c r="HJN30" s="49"/>
      <c r="HJO30" s="49"/>
      <c r="HJP30" s="49"/>
      <c r="HJQ30" s="49"/>
      <c r="HJR30" s="49"/>
      <c r="HJS30" s="49"/>
      <c r="HJT30" s="49"/>
      <c r="HJU30" s="49"/>
      <c r="HJV30" s="49"/>
      <c r="HJW30" s="49"/>
      <c r="HJX30" s="49"/>
      <c r="HJY30" s="49"/>
      <c r="HJZ30" s="49"/>
      <c r="HKA30" s="49"/>
      <c r="HKB30" s="49"/>
      <c r="HKC30" s="49"/>
      <c r="HKD30" s="49"/>
      <c r="HKE30" s="49"/>
      <c r="HKF30" s="49"/>
      <c r="HKG30" s="47"/>
      <c r="HKH30" s="48"/>
      <c r="HKI30" s="49"/>
      <c r="HKJ30" s="49"/>
      <c r="HKK30" s="49"/>
      <c r="HKL30" s="49"/>
      <c r="HKM30" s="49"/>
      <c r="HKN30" s="49"/>
      <c r="HKO30" s="49"/>
      <c r="HKP30" s="49"/>
      <c r="HKQ30" s="49"/>
      <c r="HKR30" s="49"/>
      <c r="HKS30" s="49"/>
      <c r="HKT30" s="49"/>
      <c r="HKU30" s="49"/>
      <c r="HKV30" s="49"/>
      <c r="HKW30" s="49"/>
      <c r="HKX30" s="49"/>
      <c r="HKY30" s="49"/>
      <c r="HKZ30" s="49"/>
      <c r="HLA30" s="49"/>
      <c r="HLB30" s="49"/>
      <c r="HLC30" s="49"/>
      <c r="HLD30" s="49"/>
      <c r="HLE30" s="49"/>
      <c r="HLF30" s="49"/>
      <c r="HLG30" s="49"/>
      <c r="HLH30" s="49"/>
      <c r="HLI30" s="49"/>
      <c r="HLJ30" s="49"/>
      <c r="HLK30" s="47"/>
      <c r="HLL30" s="48"/>
      <c r="HLM30" s="49"/>
      <c r="HLN30" s="49"/>
      <c r="HLO30" s="49"/>
      <c r="HLP30" s="49"/>
      <c r="HLQ30" s="49"/>
      <c r="HLR30" s="49"/>
      <c r="HLS30" s="49"/>
      <c r="HLT30" s="49"/>
      <c r="HLU30" s="49"/>
      <c r="HLV30" s="49"/>
      <c r="HLW30" s="49"/>
      <c r="HLX30" s="49"/>
      <c r="HLY30" s="49"/>
      <c r="HLZ30" s="49"/>
      <c r="HMA30" s="49"/>
      <c r="HMB30" s="49"/>
      <c r="HMC30" s="49"/>
      <c r="HMD30" s="49"/>
      <c r="HME30" s="49"/>
      <c r="HMF30" s="49"/>
      <c r="HMG30" s="49"/>
      <c r="HMH30" s="49"/>
      <c r="HMI30" s="49"/>
      <c r="HMJ30" s="49"/>
      <c r="HMK30" s="49"/>
      <c r="HML30" s="49"/>
      <c r="HMM30" s="49"/>
      <c r="HMN30" s="49"/>
      <c r="HMO30" s="47"/>
      <c r="HMP30" s="48"/>
      <c r="HMQ30" s="49"/>
      <c r="HMR30" s="49"/>
      <c r="HMS30" s="49"/>
      <c r="HMT30" s="49"/>
      <c r="HMU30" s="49"/>
      <c r="HMV30" s="49"/>
      <c r="HMW30" s="49"/>
      <c r="HMX30" s="49"/>
      <c r="HMY30" s="49"/>
      <c r="HMZ30" s="49"/>
      <c r="HNA30" s="49"/>
      <c r="HNB30" s="49"/>
      <c r="HNC30" s="49"/>
      <c r="HND30" s="49"/>
      <c r="HNE30" s="49"/>
      <c r="HNF30" s="49"/>
      <c r="HNG30" s="49"/>
      <c r="HNH30" s="49"/>
      <c r="HNI30" s="49"/>
      <c r="HNJ30" s="49"/>
      <c r="HNK30" s="49"/>
      <c r="HNL30" s="49"/>
      <c r="HNM30" s="49"/>
      <c r="HNN30" s="49"/>
      <c r="HNO30" s="49"/>
      <c r="HNP30" s="49"/>
      <c r="HNQ30" s="49"/>
      <c r="HNR30" s="49"/>
      <c r="HNS30" s="47"/>
      <c r="HNT30" s="48"/>
      <c r="HNU30" s="49"/>
      <c r="HNV30" s="49"/>
      <c r="HNW30" s="49"/>
      <c r="HNX30" s="49"/>
      <c r="HNY30" s="49"/>
      <c r="HNZ30" s="49"/>
      <c r="HOA30" s="49"/>
      <c r="HOB30" s="49"/>
      <c r="HOC30" s="49"/>
      <c r="HOD30" s="49"/>
      <c r="HOE30" s="49"/>
      <c r="HOF30" s="49"/>
      <c r="HOG30" s="49"/>
      <c r="HOH30" s="49"/>
      <c r="HOI30" s="49"/>
      <c r="HOJ30" s="49"/>
      <c r="HOK30" s="49"/>
      <c r="HOL30" s="49"/>
      <c r="HOM30" s="49"/>
      <c r="HON30" s="49"/>
      <c r="HOO30" s="49"/>
      <c r="HOP30" s="49"/>
      <c r="HOQ30" s="49"/>
      <c r="HOR30" s="49"/>
      <c r="HOS30" s="49"/>
      <c r="HOT30" s="49"/>
      <c r="HOU30" s="49"/>
      <c r="HOV30" s="49"/>
      <c r="HOW30" s="47"/>
      <c r="HOX30" s="48"/>
      <c r="HOY30" s="49"/>
      <c r="HOZ30" s="49"/>
      <c r="HPA30" s="49"/>
      <c r="HPB30" s="49"/>
      <c r="HPC30" s="49"/>
      <c r="HPD30" s="49"/>
      <c r="HPE30" s="49"/>
      <c r="HPF30" s="49"/>
      <c r="HPG30" s="49"/>
      <c r="HPH30" s="49"/>
      <c r="HPI30" s="49"/>
      <c r="HPJ30" s="49"/>
      <c r="HPK30" s="49"/>
      <c r="HPL30" s="49"/>
      <c r="HPM30" s="49"/>
      <c r="HPN30" s="49"/>
      <c r="HPO30" s="49"/>
      <c r="HPP30" s="49"/>
      <c r="HPQ30" s="49"/>
      <c r="HPR30" s="49"/>
      <c r="HPS30" s="49"/>
      <c r="HPT30" s="49"/>
      <c r="HPU30" s="49"/>
      <c r="HPV30" s="49"/>
      <c r="HPW30" s="49"/>
      <c r="HPX30" s="49"/>
      <c r="HPY30" s="49"/>
      <c r="HPZ30" s="49"/>
      <c r="HQA30" s="47"/>
      <c r="HQB30" s="48"/>
      <c r="HQC30" s="49"/>
      <c r="HQD30" s="49"/>
      <c r="HQE30" s="49"/>
      <c r="HQF30" s="49"/>
      <c r="HQG30" s="49"/>
      <c r="HQH30" s="49"/>
      <c r="HQI30" s="49"/>
      <c r="HQJ30" s="49"/>
      <c r="HQK30" s="49"/>
      <c r="HQL30" s="49"/>
      <c r="HQM30" s="49"/>
      <c r="HQN30" s="49"/>
      <c r="HQO30" s="49"/>
      <c r="HQP30" s="49"/>
      <c r="HQQ30" s="49"/>
      <c r="HQR30" s="49"/>
      <c r="HQS30" s="49"/>
      <c r="HQT30" s="49"/>
      <c r="HQU30" s="49"/>
      <c r="HQV30" s="49"/>
      <c r="HQW30" s="49"/>
      <c r="HQX30" s="49"/>
      <c r="HQY30" s="49"/>
      <c r="HQZ30" s="49"/>
      <c r="HRA30" s="49"/>
      <c r="HRB30" s="49"/>
      <c r="HRC30" s="49"/>
      <c r="HRD30" s="49"/>
      <c r="HRE30" s="47"/>
      <c r="HRF30" s="48"/>
      <c r="HRG30" s="49"/>
      <c r="HRH30" s="49"/>
      <c r="HRI30" s="49"/>
      <c r="HRJ30" s="49"/>
      <c r="HRK30" s="49"/>
      <c r="HRL30" s="49"/>
      <c r="HRM30" s="49"/>
      <c r="HRN30" s="49"/>
      <c r="HRO30" s="49"/>
      <c r="HRP30" s="49"/>
      <c r="HRQ30" s="49"/>
      <c r="HRR30" s="49"/>
      <c r="HRS30" s="49"/>
      <c r="HRT30" s="49"/>
      <c r="HRU30" s="49"/>
      <c r="HRV30" s="49"/>
      <c r="HRW30" s="49"/>
      <c r="HRX30" s="49"/>
      <c r="HRY30" s="49"/>
      <c r="HRZ30" s="49"/>
      <c r="HSA30" s="49"/>
      <c r="HSB30" s="49"/>
      <c r="HSC30" s="49"/>
      <c r="HSD30" s="49"/>
      <c r="HSE30" s="49"/>
      <c r="HSF30" s="49"/>
      <c r="HSG30" s="49"/>
      <c r="HSH30" s="49"/>
      <c r="HSI30" s="47"/>
      <c r="HSJ30" s="48"/>
      <c r="HSK30" s="49"/>
      <c r="HSL30" s="49"/>
      <c r="HSM30" s="49"/>
      <c r="HSN30" s="49"/>
      <c r="HSO30" s="49"/>
      <c r="HSP30" s="49"/>
      <c r="HSQ30" s="49"/>
      <c r="HSR30" s="49"/>
      <c r="HSS30" s="49"/>
      <c r="HST30" s="49"/>
      <c r="HSU30" s="49"/>
      <c r="HSV30" s="49"/>
      <c r="HSW30" s="49"/>
      <c r="HSX30" s="49"/>
      <c r="HSY30" s="49"/>
      <c r="HSZ30" s="49"/>
      <c r="HTA30" s="49"/>
      <c r="HTB30" s="49"/>
      <c r="HTC30" s="49"/>
      <c r="HTD30" s="49"/>
      <c r="HTE30" s="49"/>
      <c r="HTF30" s="49"/>
      <c r="HTG30" s="49"/>
      <c r="HTH30" s="49"/>
      <c r="HTI30" s="49"/>
      <c r="HTJ30" s="49"/>
      <c r="HTK30" s="49"/>
      <c r="HTL30" s="49"/>
      <c r="HTM30" s="47"/>
      <c r="HTN30" s="48"/>
      <c r="HTO30" s="49"/>
      <c r="HTP30" s="49"/>
      <c r="HTQ30" s="49"/>
      <c r="HTR30" s="49"/>
      <c r="HTS30" s="49"/>
      <c r="HTT30" s="49"/>
      <c r="HTU30" s="49"/>
      <c r="HTV30" s="49"/>
      <c r="HTW30" s="49"/>
      <c r="HTX30" s="49"/>
      <c r="HTY30" s="49"/>
      <c r="HTZ30" s="49"/>
      <c r="HUA30" s="49"/>
      <c r="HUB30" s="49"/>
      <c r="HUC30" s="49"/>
      <c r="HUD30" s="49"/>
      <c r="HUE30" s="49"/>
      <c r="HUF30" s="49"/>
      <c r="HUG30" s="49"/>
      <c r="HUH30" s="49"/>
      <c r="HUI30" s="49"/>
      <c r="HUJ30" s="49"/>
      <c r="HUK30" s="49"/>
      <c r="HUL30" s="49"/>
      <c r="HUM30" s="49"/>
      <c r="HUN30" s="49"/>
      <c r="HUO30" s="49"/>
      <c r="HUP30" s="49"/>
      <c r="HUQ30" s="47"/>
      <c r="HUR30" s="48"/>
      <c r="HUS30" s="49"/>
      <c r="HUT30" s="49"/>
      <c r="HUU30" s="49"/>
      <c r="HUV30" s="49"/>
      <c r="HUW30" s="49"/>
      <c r="HUX30" s="49"/>
      <c r="HUY30" s="49"/>
      <c r="HUZ30" s="49"/>
      <c r="HVA30" s="49"/>
      <c r="HVB30" s="49"/>
      <c r="HVC30" s="49"/>
      <c r="HVD30" s="49"/>
      <c r="HVE30" s="49"/>
      <c r="HVF30" s="49"/>
      <c r="HVG30" s="49"/>
      <c r="HVH30" s="49"/>
      <c r="HVI30" s="49"/>
      <c r="HVJ30" s="49"/>
      <c r="HVK30" s="49"/>
      <c r="HVL30" s="49"/>
      <c r="HVM30" s="49"/>
      <c r="HVN30" s="49"/>
      <c r="HVO30" s="49"/>
      <c r="HVP30" s="49"/>
      <c r="HVQ30" s="49"/>
      <c r="HVR30" s="49"/>
      <c r="HVS30" s="49"/>
      <c r="HVT30" s="49"/>
      <c r="HVU30" s="47"/>
      <c r="HVV30" s="48"/>
      <c r="HVW30" s="49"/>
      <c r="HVX30" s="49"/>
      <c r="HVY30" s="49"/>
      <c r="HVZ30" s="49"/>
      <c r="HWA30" s="49"/>
      <c r="HWB30" s="49"/>
      <c r="HWC30" s="49"/>
      <c r="HWD30" s="49"/>
      <c r="HWE30" s="49"/>
      <c r="HWF30" s="49"/>
      <c r="HWG30" s="49"/>
      <c r="HWH30" s="49"/>
      <c r="HWI30" s="49"/>
      <c r="HWJ30" s="49"/>
      <c r="HWK30" s="49"/>
      <c r="HWL30" s="49"/>
      <c r="HWM30" s="49"/>
      <c r="HWN30" s="49"/>
      <c r="HWO30" s="49"/>
      <c r="HWP30" s="49"/>
      <c r="HWQ30" s="49"/>
      <c r="HWR30" s="49"/>
      <c r="HWS30" s="49"/>
      <c r="HWT30" s="49"/>
      <c r="HWU30" s="49"/>
      <c r="HWV30" s="49"/>
      <c r="HWW30" s="49"/>
      <c r="HWX30" s="49"/>
      <c r="HWY30" s="47"/>
      <c r="HWZ30" s="48"/>
      <c r="HXA30" s="49"/>
      <c r="HXB30" s="49"/>
      <c r="HXC30" s="49"/>
      <c r="HXD30" s="49"/>
      <c r="HXE30" s="49"/>
      <c r="HXF30" s="49"/>
      <c r="HXG30" s="49"/>
      <c r="HXH30" s="49"/>
      <c r="HXI30" s="49"/>
      <c r="HXJ30" s="49"/>
      <c r="HXK30" s="49"/>
      <c r="HXL30" s="49"/>
      <c r="HXM30" s="49"/>
      <c r="HXN30" s="49"/>
      <c r="HXO30" s="49"/>
      <c r="HXP30" s="49"/>
      <c r="HXQ30" s="49"/>
      <c r="HXR30" s="49"/>
      <c r="HXS30" s="49"/>
      <c r="HXT30" s="49"/>
      <c r="HXU30" s="49"/>
      <c r="HXV30" s="49"/>
      <c r="HXW30" s="49"/>
      <c r="HXX30" s="49"/>
      <c r="HXY30" s="49"/>
      <c r="HXZ30" s="49"/>
      <c r="HYA30" s="49"/>
      <c r="HYB30" s="49"/>
      <c r="HYC30" s="47"/>
      <c r="HYD30" s="48"/>
      <c r="HYE30" s="49"/>
      <c r="HYF30" s="49"/>
      <c r="HYG30" s="49"/>
      <c r="HYH30" s="49"/>
      <c r="HYI30" s="49"/>
      <c r="HYJ30" s="49"/>
      <c r="HYK30" s="49"/>
      <c r="HYL30" s="49"/>
      <c r="HYM30" s="49"/>
      <c r="HYN30" s="49"/>
      <c r="HYO30" s="49"/>
      <c r="HYP30" s="49"/>
      <c r="HYQ30" s="49"/>
      <c r="HYR30" s="49"/>
      <c r="HYS30" s="49"/>
      <c r="HYT30" s="49"/>
      <c r="HYU30" s="49"/>
      <c r="HYV30" s="49"/>
      <c r="HYW30" s="49"/>
      <c r="HYX30" s="49"/>
      <c r="HYY30" s="49"/>
      <c r="HYZ30" s="49"/>
      <c r="HZA30" s="49"/>
      <c r="HZB30" s="49"/>
      <c r="HZC30" s="49"/>
      <c r="HZD30" s="49"/>
      <c r="HZE30" s="49"/>
      <c r="HZF30" s="49"/>
      <c r="HZG30" s="47"/>
      <c r="HZH30" s="48"/>
      <c r="HZI30" s="49"/>
      <c r="HZJ30" s="49"/>
      <c r="HZK30" s="49"/>
      <c r="HZL30" s="49"/>
      <c r="HZM30" s="49"/>
      <c r="HZN30" s="49"/>
      <c r="HZO30" s="49"/>
      <c r="HZP30" s="49"/>
      <c r="HZQ30" s="49"/>
      <c r="HZR30" s="49"/>
      <c r="HZS30" s="49"/>
      <c r="HZT30" s="49"/>
      <c r="HZU30" s="49"/>
      <c r="HZV30" s="49"/>
      <c r="HZW30" s="49"/>
      <c r="HZX30" s="49"/>
      <c r="HZY30" s="49"/>
      <c r="HZZ30" s="49"/>
      <c r="IAA30" s="49"/>
      <c r="IAB30" s="49"/>
      <c r="IAC30" s="49"/>
      <c r="IAD30" s="49"/>
      <c r="IAE30" s="49"/>
      <c r="IAF30" s="49"/>
      <c r="IAG30" s="49"/>
      <c r="IAH30" s="49"/>
      <c r="IAI30" s="49"/>
      <c r="IAJ30" s="49"/>
      <c r="IAK30" s="47"/>
      <c r="IAL30" s="48"/>
      <c r="IAM30" s="49"/>
      <c r="IAN30" s="49"/>
      <c r="IAO30" s="49"/>
      <c r="IAP30" s="49"/>
      <c r="IAQ30" s="49"/>
      <c r="IAR30" s="49"/>
      <c r="IAS30" s="49"/>
      <c r="IAT30" s="49"/>
      <c r="IAU30" s="49"/>
      <c r="IAV30" s="49"/>
      <c r="IAW30" s="49"/>
      <c r="IAX30" s="49"/>
      <c r="IAY30" s="49"/>
      <c r="IAZ30" s="49"/>
      <c r="IBA30" s="49"/>
      <c r="IBB30" s="49"/>
      <c r="IBC30" s="49"/>
      <c r="IBD30" s="49"/>
      <c r="IBE30" s="49"/>
      <c r="IBF30" s="49"/>
      <c r="IBG30" s="49"/>
      <c r="IBH30" s="49"/>
      <c r="IBI30" s="49"/>
      <c r="IBJ30" s="49"/>
      <c r="IBK30" s="49"/>
      <c r="IBL30" s="49"/>
      <c r="IBM30" s="49"/>
      <c r="IBN30" s="49"/>
      <c r="IBO30" s="47"/>
      <c r="IBP30" s="48"/>
      <c r="IBQ30" s="49"/>
      <c r="IBR30" s="49"/>
      <c r="IBS30" s="49"/>
      <c r="IBT30" s="49"/>
      <c r="IBU30" s="49"/>
      <c r="IBV30" s="49"/>
      <c r="IBW30" s="49"/>
      <c r="IBX30" s="49"/>
      <c r="IBY30" s="49"/>
      <c r="IBZ30" s="49"/>
      <c r="ICA30" s="49"/>
      <c r="ICB30" s="49"/>
      <c r="ICC30" s="49"/>
      <c r="ICD30" s="49"/>
      <c r="ICE30" s="49"/>
      <c r="ICF30" s="49"/>
      <c r="ICG30" s="49"/>
      <c r="ICH30" s="49"/>
      <c r="ICI30" s="49"/>
      <c r="ICJ30" s="49"/>
      <c r="ICK30" s="49"/>
      <c r="ICL30" s="49"/>
      <c r="ICM30" s="49"/>
      <c r="ICN30" s="49"/>
      <c r="ICO30" s="49"/>
      <c r="ICP30" s="49"/>
      <c r="ICQ30" s="49"/>
      <c r="ICR30" s="49"/>
      <c r="ICS30" s="47"/>
      <c r="ICT30" s="48"/>
      <c r="ICU30" s="49"/>
      <c r="ICV30" s="49"/>
      <c r="ICW30" s="49"/>
      <c r="ICX30" s="49"/>
      <c r="ICY30" s="49"/>
      <c r="ICZ30" s="49"/>
      <c r="IDA30" s="49"/>
      <c r="IDB30" s="49"/>
      <c r="IDC30" s="49"/>
      <c r="IDD30" s="49"/>
      <c r="IDE30" s="49"/>
      <c r="IDF30" s="49"/>
      <c r="IDG30" s="49"/>
      <c r="IDH30" s="49"/>
      <c r="IDI30" s="49"/>
      <c r="IDJ30" s="49"/>
      <c r="IDK30" s="49"/>
      <c r="IDL30" s="49"/>
      <c r="IDM30" s="49"/>
      <c r="IDN30" s="49"/>
      <c r="IDO30" s="49"/>
      <c r="IDP30" s="49"/>
      <c r="IDQ30" s="49"/>
      <c r="IDR30" s="49"/>
      <c r="IDS30" s="49"/>
      <c r="IDT30" s="49"/>
      <c r="IDU30" s="49"/>
      <c r="IDV30" s="49"/>
      <c r="IDW30" s="47"/>
      <c r="IDX30" s="48"/>
      <c r="IDY30" s="49"/>
      <c r="IDZ30" s="49"/>
      <c r="IEA30" s="49"/>
      <c r="IEB30" s="49"/>
      <c r="IEC30" s="49"/>
      <c r="IED30" s="49"/>
      <c r="IEE30" s="49"/>
      <c r="IEF30" s="49"/>
      <c r="IEG30" s="49"/>
      <c r="IEH30" s="49"/>
      <c r="IEI30" s="49"/>
      <c r="IEJ30" s="49"/>
      <c r="IEK30" s="49"/>
      <c r="IEL30" s="49"/>
      <c r="IEM30" s="49"/>
      <c r="IEN30" s="49"/>
      <c r="IEO30" s="49"/>
      <c r="IEP30" s="49"/>
      <c r="IEQ30" s="49"/>
      <c r="IER30" s="49"/>
      <c r="IES30" s="49"/>
      <c r="IET30" s="49"/>
      <c r="IEU30" s="49"/>
      <c r="IEV30" s="49"/>
      <c r="IEW30" s="49"/>
      <c r="IEX30" s="49"/>
      <c r="IEY30" s="49"/>
      <c r="IEZ30" s="49"/>
      <c r="IFA30" s="47"/>
      <c r="IFB30" s="48"/>
      <c r="IFC30" s="49"/>
      <c r="IFD30" s="49"/>
      <c r="IFE30" s="49"/>
      <c r="IFF30" s="49"/>
      <c r="IFG30" s="49"/>
      <c r="IFH30" s="49"/>
      <c r="IFI30" s="49"/>
      <c r="IFJ30" s="49"/>
      <c r="IFK30" s="49"/>
      <c r="IFL30" s="49"/>
      <c r="IFM30" s="49"/>
      <c r="IFN30" s="49"/>
      <c r="IFO30" s="49"/>
      <c r="IFP30" s="49"/>
      <c r="IFQ30" s="49"/>
      <c r="IFR30" s="49"/>
      <c r="IFS30" s="49"/>
      <c r="IFT30" s="49"/>
      <c r="IFU30" s="49"/>
      <c r="IFV30" s="49"/>
      <c r="IFW30" s="49"/>
      <c r="IFX30" s="49"/>
      <c r="IFY30" s="49"/>
      <c r="IFZ30" s="49"/>
      <c r="IGA30" s="49"/>
      <c r="IGB30" s="49"/>
      <c r="IGC30" s="49"/>
      <c r="IGD30" s="49"/>
      <c r="IGE30" s="47"/>
      <c r="IGF30" s="48"/>
      <c r="IGG30" s="49"/>
      <c r="IGH30" s="49"/>
      <c r="IGI30" s="49"/>
      <c r="IGJ30" s="49"/>
      <c r="IGK30" s="49"/>
      <c r="IGL30" s="49"/>
      <c r="IGM30" s="49"/>
      <c r="IGN30" s="49"/>
      <c r="IGO30" s="49"/>
      <c r="IGP30" s="49"/>
      <c r="IGQ30" s="49"/>
      <c r="IGR30" s="49"/>
      <c r="IGS30" s="49"/>
      <c r="IGT30" s="49"/>
      <c r="IGU30" s="49"/>
      <c r="IGV30" s="49"/>
      <c r="IGW30" s="49"/>
      <c r="IGX30" s="49"/>
      <c r="IGY30" s="49"/>
      <c r="IGZ30" s="49"/>
      <c r="IHA30" s="49"/>
      <c r="IHB30" s="49"/>
      <c r="IHC30" s="49"/>
      <c r="IHD30" s="49"/>
      <c r="IHE30" s="49"/>
      <c r="IHF30" s="49"/>
      <c r="IHG30" s="49"/>
      <c r="IHH30" s="49"/>
      <c r="IHI30" s="47"/>
      <c r="IHJ30" s="48"/>
      <c r="IHK30" s="49"/>
      <c r="IHL30" s="49"/>
      <c r="IHM30" s="49"/>
      <c r="IHN30" s="49"/>
      <c r="IHO30" s="49"/>
      <c r="IHP30" s="49"/>
      <c r="IHQ30" s="49"/>
      <c r="IHR30" s="49"/>
      <c r="IHS30" s="49"/>
      <c r="IHT30" s="49"/>
      <c r="IHU30" s="49"/>
      <c r="IHV30" s="49"/>
      <c r="IHW30" s="49"/>
      <c r="IHX30" s="49"/>
      <c r="IHY30" s="49"/>
      <c r="IHZ30" s="49"/>
      <c r="IIA30" s="49"/>
      <c r="IIB30" s="49"/>
      <c r="IIC30" s="49"/>
      <c r="IID30" s="49"/>
      <c r="IIE30" s="49"/>
      <c r="IIF30" s="49"/>
      <c r="IIG30" s="49"/>
      <c r="IIH30" s="49"/>
      <c r="III30" s="49"/>
      <c r="IIJ30" s="49"/>
      <c r="IIK30" s="49"/>
      <c r="IIL30" s="49"/>
      <c r="IIM30" s="47"/>
      <c r="IIN30" s="48"/>
      <c r="IIO30" s="49"/>
      <c r="IIP30" s="49"/>
      <c r="IIQ30" s="49"/>
      <c r="IIR30" s="49"/>
      <c r="IIS30" s="49"/>
      <c r="IIT30" s="49"/>
      <c r="IIU30" s="49"/>
      <c r="IIV30" s="49"/>
      <c r="IIW30" s="49"/>
      <c r="IIX30" s="49"/>
      <c r="IIY30" s="49"/>
      <c r="IIZ30" s="49"/>
      <c r="IJA30" s="49"/>
      <c r="IJB30" s="49"/>
      <c r="IJC30" s="49"/>
      <c r="IJD30" s="49"/>
      <c r="IJE30" s="49"/>
      <c r="IJF30" s="49"/>
      <c r="IJG30" s="49"/>
      <c r="IJH30" s="49"/>
      <c r="IJI30" s="49"/>
      <c r="IJJ30" s="49"/>
      <c r="IJK30" s="49"/>
      <c r="IJL30" s="49"/>
      <c r="IJM30" s="49"/>
      <c r="IJN30" s="49"/>
      <c r="IJO30" s="49"/>
      <c r="IJP30" s="49"/>
      <c r="IJQ30" s="47"/>
      <c r="IJR30" s="48"/>
      <c r="IJS30" s="49"/>
      <c r="IJT30" s="49"/>
      <c r="IJU30" s="49"/>
      <c r="IJV30" s="49"/>
      <c r="IJW30" s="49"/>
      <c r="IJX30" s="49"/>
      <c r="IJY30" s="49"/>
      <c r="IJZ30" s="49"/>
      <c r="IKA30" s="49"/>
      <c r="IKB30" s="49"/>
      <c r="IKC30" s="49"/>
      <c r="IKD30" s="49"/>
      <c r="IKE30" s="49"/>
      <c r="IKF30" s="49"/>
      <c r="IKG30" s="49"/>
      <c r="IKH30" s="49"/>
      <c r="IKI30" s="49"/>
      <c r="IKJ30" s="49"/>
      <c r="IKK30" s="49"/>
      <c r="IKL30" s="49"/>
      <c r="IKM30" s="49"/>
      <c r="IKN30" s="49"/>
      <c r="IKO30" s="49"/>
      <c r="IKP30" s="49"/>
      <c r="IKQ30" s="49"/>
      <c r="IKR30" s="49"/>
      <c r="IKS30" s="49"/>
      <c r="IKT30" s="49"/>
      <c r="IKU30" s="47"/>
      <c r="IKV30" s="48"/>
      <c r="IKW30" s="49"/>
      <c r="IKX30" s="49"/>
      <c r="IKY30" s="49"/>
      <c r="IKZ30" s="49"/>
      <c r="ILA30" s="49"/>
      <c r="ILB30" s="49"/>
      <c r="ILC30" s="49"/>
      <c r="ILD30" s="49"/>
      <c r="ILE30" s="49"/>
      <c r="ILF30" s="49"/>
      <c r="ILG30" s="49"/>
      <c r="ILH30" s="49"/>
      <c r="ILI30" s="49"/>
      <c r="ILJ30" s="49"/>
      <c r="ILK30" s="49"/>
      <c r="ILL30" s="49"/>
      <c r="ILM30" s="49"/>
      <c r="ILN30" s="49"/>
      <c r="ILO30" s="49"/>
      <c r="ILP30" s="49"/>
      <c r="ILQ30" s="49"/>
      <c r="ILR30" s="49"/>
      <c r="ILS30" s="49"/>
      <c r="ILT30" s="49"/>
      <c r="ILU30" s="49"/>
      <c r="ILV30" s="49"/>
      <c r="ILW30" s="49"/>
      <c r="ILX30" s="49"/>
      <c r="ILY30" s="47"/>
      <c r="ILZ30" s="48"/>
      <c r="IMA30" s="49"/>
      <c r="IMB30" s="49"/>
      <c r="IMC30" s="49"/>
      <c r="IMD30" s="49"/>
      <c r="IME30" s="49"/>
      <c r="IMF30" s="49"/>
      <c r="IMG30" s="49"/>
      <c r="IMH30" s="49"/>
      <c r="IMI30" s="49"/>
      <c r="IMJ30" s="49"/>
      <c r="IMK30" s="49"/>
      <c r="IML30" s="49"/>
      <c r="IMM30" s="49"/>
      <c r="IMN30" s="49"/>
      <c r="IMO30" s="49"/>
      <c r="IMP30" s="49"/>
      <c r="IMQ30" s="49"/>
      <c r="IMR30" s="49"/>
      <c r="IMS30" s="49"/>
      <c r="IMT30" s="49"/>
      <c r="IMU30" s="49"/>
      <c r="IMV30" s="49"/>
      <c r="IMW30" s="49"/>
      <c r="IMX30" s="49"/>
      <c r="IMY30" s="49"/>
      <c r="IMZ30" s="49"/>
      <c r="INA30" s="49"/>
      <c r="INB30" s="49"/>
      <c r="INC30" s="47"/>
      <c r="IND30" s="48"/>
      <c r="INE30" s="49"/>
      <c r="INF30" s="49"/>
      <c r="ING30" s="49"/>
      <c r="INH30" s="49"/>
      <c r="INI30" s="49"/>
      <c r="INJ30" s="49"/>
      <c r="INK30" s="49"/>
      <c r="INL30" s="49"/>
      <c r="INM30" s="49"/>
      <c r="INN30" s="49"/>
      <c r="INO30" s="49"/>
      <c r="INP30" s="49"/>
      <c r="INQ30" s="49"/>
      <c r="INR30" s="49"/>
      <c r="INS30" s="49"/>
      <c r="INT30" s="49"/>
      <c r="INU30" s="49"/>
      <c r="INV30" s="49"/>
      <c r="INW30" s="49"/>
      <c r="INX30" s="49"/>
      <c r="INY30" s="49"/>
      <c r="INZ30" s="49"/>
      <c r="IOA30" s="49"/>
      <c r="IOB30" s="49"/>
      <c r="IOC30" s="49"/>
      <c r="IOD30" s="49"/>
      <c r="IOE30" s="49"/>
      <c r="IOF30" s="49"/>
      <c r="IOG30" s="47"/>
      <c r="IOH30" s="48"/>
      <c r="IOI30" s="49"/>
      <c r="IOJ30" s="49"/>
      <c r="IOK30" s="49"/>
      <c r="IOL30" s="49"/>
      <c r="IOM30" s="49"/>
      <c r="ION30" s="49"/>
      <c r="IOO30" s="49"/>
      <c r="IOP30" s="49"/>
      <c r="IOQ30" s="49"/>
      <c r="IOR30" s="49"/>
      <c r="IOS30" s="49"/>
      <c r="IOT30" s="49"/>
      <c r="IOU30" s="49"/>
      <c r="IOV30" s="49"/>
      <c r="IOW30" s="49"/>
      <c r="IOX30" s="49"/>
      <c r="IOY30" s="49"/>
      <c r="IOZ30" s="49"/>
      <c r="IPA30" s="49"/>
      <c r="IPB30" s="49"/>
      <c r="IPC30" s="49"/>
      <c r="IPD30" s="49"/>
      <c r="IPE30" s="49"/>
      <c r="IPF30" s="49"/>
      <c r="IPG30" s="49"/>
      <c r="IPH30" s="49"/>
      <c r="IPI30" s="49"/>
      <c r="IPJ30" s="49"/>
      <c r="IPK30" s="47"/>
      <c r="IPL30" s="48"/>
      <c r="IPM30" s="49"/>
      <c r="IPN30" s="49"/>
      <c r="IPO30" s="49"/>
      <c r="IPP30" s="49"/>
      <c r="IPQ30" s="49"/>
      <c r="IPR30" s="49"/>
      <c r="IPS30" s="49"/>
      <c r="IPT30" s="49"/>
      <c r="IPU30" s="49"/>
      <c r="IPV30" s="49"/>
      <c r="IPW30" s="49"/>
      <c r="IPX30" s="49"/>
      <c r="IPY30" s="49"/>
      <c r="IPZ30" s="49"/>
      <c r="IQA30" s="49"/>
      <c r="IQB30" s="49"/>
      <c r="IQC30" s="49"/>
      <c r="IQD30" s="49"/>
      <c r="IQE30" s="49"/>
      <c r="IQF30" s="49"/>
      <c r="IQG30" s="49"/>
      <c r="IQH30" s="49"/>
      <c r="IQI30" s="49"/>
      <c r="IQJ30" s="49"/>
      <c r="IQK30" s="49"/>
      <c r="IQL30" s="49"/>
      <c r="IQM30" s="49"/>
      <c r="IQN30" s="49"/>
      <c r="IQO30" s="47"/>
      <c r="IQP30" s="48"/>
      <c r="IQQ30" s="49"/>
      <c r="IQR30" s="49"/>
      <c r="IQS30" s="49"/>
      <c r="IQT30" s="49"/>
      <c r="IQU30" s="49"/>
      <c r="IQV30" s="49"/>
      <c r="IQW30" s="49"/>
      <c r="IQX30" s="49"/>
      <c r="IQY30" s="49"/>
      <c r="IQZ30" s="49"/>
      <c r="IRA30" s="49"/>
      <c r="IRB30" s="49"/>
      <c r="IRC30" s="49"/>
      <c r="IRD30" s="49"/>
      <c r="IRE30" s="49"/>
      <c r="IRF30" s="49"/>
      <c r="IRG30" s="49"/>
      <c r="IRH30" s="49"/>
      <c r="IRI30" s="49"/>
      <c r="IRJ30" s="49"/>
      <c r="IRK30" s="49"/>
      <c r="IRL30" s="49"/>
      <c r="IRM30" s="49"/>
      <c r="IRN30" s="49"/>
      <c r="IRO30" s="49"/>
      <c r="IRP30" s="49"/>
      <c r="IRQ30" s="49"/>
      <c r="IRR30" s="49"/>
      <c r="IRS30" s="47"/>
      <c r="IRT30" s="48"/>
      <c r="IRU30" s="49"/>
      <c r="IRV30" s="49"/>
      <c r="IRW30" s="49"/>
      <c r="IRX30" s="49"/>
      <c r="IRY30" s="49"/>
      <c r="IRZ30" s="49"/>
      <c r="ISA30" s="49"/>
      <c r="ISB30" s="49"/>
      <c r="ISC30" s="49"/>
      <c r="ISD30" s="49"/>
      <c r="ISE30" s="49"/>
      <c r="ISF30" s="49"/>
      <c r="ISG30" s="49"/>
      <c r="ISH30" s="49"/>
      <c r="ISI30" s="49"/>
      <c r="ISJ30" s="49"/>
      <c r="ISK30" s="49"/>
      <c r="ISL30" s="49"/>
      <c r="ISM30" s="49"/>
      <c r="ISN30" s="49"/>
      <c r="ISO30" s="49"/>
      <c r="ISP30" s="49"/>
      <c r="ISQ30" s="49"/>
      <c r="ISR30" s="49"/>
      <c r="ISS30" s="49"/>
      <c r="IST30" s="49"/>
      <c r="ISU30" s="49"/>
      <c r="ISV30" s="49"/>
      <c r="ISW30" s="47"/>
      <c r="ISX30" s="48"/>
      <c r="ISY30" s="49"/>
      <c r="ISZ30" s="49"/>
      <c r="ITA30" s="49"/>
      <c r="ITB30" s="49"/>
      <c r="ITC30" s="49"/>
      <c r="ITD30" s="49"/>
      <c r="ITE30" s="49"/>
      <c r="ITF30" s="49"/>
      <c r="ITG30" s="49"/>
      <c r="ITH30" s="49"/>
      <c r="ITI30" s="49"/>
      <c r="ITJ30" s="49"/>
      <c r="ITK30" s="49"/>
      <c r="ITL30" s="49"/>
      <c r="ITM30" s="49"/>
      <c r="ITN30" s="49"/>
      <c r="ITO30" s="49"/>
      <c r="ITP30" s="49"/>
      <c r="ITQ30" s="49"/>
      <c r="ITR30" s="49"/>
      <c r="ITS30" s="49"/>
      <c r="ITT30" s="49"/>
      <c r="ITU30" s="49"/>
      <c r="ITV30" s="49"/>
      <c r="ITW30" s="49"/>
      <c r="ITX30" s="49"/>
      <c r="ITY30" s="49"/>
      <c r="ITZ30" s="49"/>
      <c r="IUA30" s="47"/>
      <c r="IUB30" s="48"/>
      <c r="IUC30" s="49"/>
      <c r="IUD30" s="49"/>
      <c r="IUE30" s="49"/>
      <c r="IUF30" s="49"/>
      <c r="IUG30" s="49"/>
      <c r="IUH30" s="49"/>
      <c r="IUI30" s="49"/>
      <c r="IUJ30" s="49"/>
      <c r="IUK30" s="49"/>
      <c r="IUL30" s="49"/>
      <c r="IUM30" s="49"/>
      <c r="IUN30" s="49"/>
      <c r="IUO30" s="49"/>
      <c r="IUP30" s="49"/>
      <c r="IUQ30" s="49"/>
      <c r="IUR30" s="49"/>
      <c r="IUS30" s="49"/>
      <c r="IUT30" s="49"/>
      <c r="IUU30" s="49"/>
      <c r="IUV30" s="49"/>
      <c r="IUW30" s="49"/>
      <c r="IUX30" s="49"/>
      <c r="IUY30" s="49"/>
      <c r="IUZ30" s="49"/>
      <c r="IVA30" s="49"/>
      <c r="IVB30" s="49"/>
      <c r="IVC30" s="49"/>
      <c r="IVD30" s="49"/>
      <c r="IVE30" s="47"/>
      <c r="IVF30" s="48"/>
      <c r="IVG30" s="49"/>
      <c r="IVH30" s="49"/>
      <c r="IVI30" s="49"/>
      <c r="IVJ30" s="49"/>
      <c r="IVK30" s="49"/>
      <c r="IVL30" s="49"/>
      <c r="IVM30" s="49"/>
      <c r="IVN30" s="49"/>
      <c r="IVO30" s="49"/>
      <c r="IVP30" s="49"/>
      <c r="IVQ30" s="49"/>
      <c r="IVR30" s="49"/>
      <c r="IVS30" s="49"/>
      <c r="IVT30" s="49"/>
      <c r="IVU30" s="49"/>
      <c r="IVV30" s="49"/>
      <c r="IVW30" s="49"/>
      <c r="IVX30" s="49"/>
      <c r="IVY30" s="49"/>
      <c r="IVZ30" s="49"/>
      <c r="IWA30" s="49"/>
      <c r="IWB30" s="49"/>
      <c r="IWC30" s="49"/>
      <c r="IWD30" s="49"/>
      <c r="IWE30" s="49"/>
      <c r="IWF30" s="49"/>
      <c r="IWG30" s="49"/>
      <c r="IWH30" s="49"/>
      <c r="IWI30" s="47"/>
      <c r="IWJ30" s="48"/>
      <c r="IWK30" s="49"/>
      <c r="IWL30" s="49"/>
      <c r="IWM30" s="49"/>
      <c r="IWN30" s="49"/>
      <c r="IWO30" s="49"/>
      <c r="IWP30" s="49"/>
      <c r="IWQ30" s="49"/>
      <c r="IWR30" s="49"/>
      <c r="IWS30" s="49"/>
      <c r="IWT30" s="49"/>
      <c r="IWU30" s="49"/>
      <c r="IWV30" s="49"/>
      <c r="IWW30" s="49"/>
      <c r="IWX30" s="49"/>
      <c r="IWY30" s="49"/>
      <c r="IWZ30" s="49"/>
      <c r="IXA30" s="49"/>
      <c r="IXB30" s="49"/>
      <c r="IXC30" s="49"/>
      <c r="IXD30" s="49"/>
      <c r="IXE30" s="49"/>
      <c r="IXF30" s="49"/>
      <c r="IXG30" s="49"/>
      <c r="IXH30" s="49"/>
      <c r="IXI30" s="49"/>
      <c r="IXJ30" s="49"/>
      <c r="IXK30" s="49"/>
      <c r="IXL30" s="49"/>
      <c r="IXM30" s="47"/>
      <c r="IXN30" s="48"/>
      <c r="IXO30" s="49"/>
      <c r="IXP30" s="49"/>
      <c r="IXQ30" s="49"/>
      <c r="IXR30" s="49"/>
      <c r="IXS30" s="49"/>
      <c r="IXT30" s="49"/>
      <c r="IXU30" s="49"/>
      <c r="IXV30" s="49"/>
      <c r="IXW30" s="49"/>
      <c r="IXX30" s="49"/>
      <c r="IXY30" s="49"/>
      <c r="IXZ30" s="49"/>
      <c r="IYA30" s="49"/>
      <c r="IYB30" s="49"/>
      <c r="IYC30" s="49"/>
      <c r="IYD30" s="49"/>
      <c r="IYE30" s="49"/>
      <c r="IYF30" s="49"/>
      <c r="IYG30" s="49"/>
      <c r="IYH30" s="49"/>
      <c r="IYI30" s="49"/>
      <c r="IYJ30" s="49"/>
      <c r="IYK30" s="49"/>
      <c r="IYL30" s="49"/>
      <c r="IYM30" s="49"/>
      <c r="IYN30" s="49"/>
      <c r="IYO30" s="49"/>
      <c r="IYP30" s="49"/>
      <c r="IYQ30" s="47"/>
      <c r="IYR30" s="48"/>
      <c r="IYS30" s="49"/>
      <c r="IYT30" s="49"/>
      <c r="IYU30" s="49"/>
      <c r="IYV30" s="49"/>
      <c r="IYW30" s="49"/>
      <c r="IYX30" s="49"/>
      <c r="IYY30" s="49"/>
      <c r="IYZ30" s="49"/>
      <c r="IZA30" s="49"/>
      <c r="IZB30" s="49"/>
      <c r="IZC30" s="49"/>
      <c r="IZD30" s="49"/>
      <c r="IZE30" s="49"/>
      <c r="IZF30" s="49"/>
      <c r="IZG30" s="49"/>
      <c r="IZH30" s="49"/>
      <c r="IZI30" s="49"/>
      <c r="IZJ30" s="49"/>
      <c r="IZK30" s="49"/>
      <c r="IZL30" s="49"/>
      <c r="IZM30" s="49"/>
      <c r="IZN30" s="49"/>
      <c r="IZO30" s="49"/>
      <c r="IZP30" s="49"/>
      <c r="IZQ30" s="49"/>
      <c r="IZR30" s="49"/>
      <c r="IZS30" s="49"/>
      <c r="IZT30" s="49"/>
      <c r="IZU30" s="47"/>
      <c r="IZV30" s="48"/>
      <c r="IZW30" s="49"/>
      <c r="IZX30" s="49"/>
      <c r="IZY30" s="49"/>
      <c r="IZZ30" s="49"/>
      <c r="JAA30" s="49"/>
      <c r="JAB30" s="49"/>
      <c r="JAC30" s="49"/>
      <c r="JAD30" s="49"/>
      <c r="JAE30" s="49"/>
      <c r="JAF30" s="49"/>
      <c r="JAG30" s="49"/>
      <c r="JAH30" s="49"/>
      <c r="JAI30" s="49"/>
      <c r="JAJ30" s="49"/>
      <c r="JAK30" s="49"/>
      <c r="JAL30" s="49"/>
      <c r="JAM30" s="49"/>
      <c r="JAN30" s="49"/>
      <c r="JAO30" s="49"/>
      <c r="JAP30" s="49"/>
      <c r="JAQ30" s="49"/>
      <c r="JAR30" s="49"/>
      <c r="JAS30" s="49"/>
      <c r="JAT30" s="49"/>
      <c r="JAU30" s="49"/>
      <c r="JAV30" s="49"/>
      <c r="JAW30" s="49"/>
      <c r="JAX30" s="49"/>
      <c r="JAY30" s="47"/>
      <c r="JAZ30" s="48"/>
      <c r="JBA30" s="49"/>
      <c r="JBB30" s="49"/>
      <c r="JBC30" s="49"/>
      <c r="JBD30" s="49"/>
      <c r="JBE30" s="49"/>
      <c r="JBF30" s="49"/>
      <c r="JBG30" s="49"/>
      <c r="JBH30" s="49"/>
      <c r="JBI30" s="49"/>
      <c r="JBJ30" s="49"/>
      <c r="JBK30" s="49"/>
      <c r="JBL30" s="49"/>
      <c r="JBM30" s="49"/>
      <c r="JBN30" s="49"/>
      <c r="JBO30" s="49"/>
      <c r="JBP30" s="49"/>
      <c r="JBQ30" s="49"/>
      <c r="JBR30" s="49"/>
      <c r="JBS30" s="49"/>
      <c r="JBT30" s="49"/>
      <c r="JBU30" s="49"/>
      <c r="JBV30" s="49"/>
      <c r="JBW30" s="49"/>
      <c r="JBX30" s="49"/>
      <c r="JBY30" s="49"/>
      <c r="JBZ30" s="49"/>
      <c r="JCA30" s="49"/>
      <c r="JCB30" s="49"/>
      <c r="JCC30" s="47"/>
      <c r="JCD30" s="48"/>
      <c r="JCE30" s="49"/>
      <c r="JCF30" s="49"/>
      <c r="JCG30" s="49"/>
      <c r="JCH30" s="49"/>
      <c r="JCI30" s="49"/>
      <c r="JCJ30" s="49"/>
      <c r="JCK30" s="49"/>
      <c r="JCL30" s="49"/>
      <c r="JCM30" s="49"/>
      <c r="JCN30" s="49"/>
      <c r="JCO30" s="49"/>
      <c r="JCP30" s="49"/>
      <c r="JCQ30" s="49"/>
      <c r="JCR30" s="49"/>
      <c r="JCS30" s="49"/>
      <c r="JCT30" s="49"/>
      <c r="JCU30" s="49"/>
      <c r="JCV30" s="49"/>
      <c r="JCW30" s="49"/>
      <c r="JCX30" s="49"/>
      <c r="JCY30" s="49"/>
      <c r="JCZ30" s="49"/>
      <c r="JDA30" s="49"/>
      <c r="JDB30" s="49"/>
      <c r="JDC30" s="49"/>
      <c r="JDD30" s="49"/>
      <c r="JDE30" s="49"/>
      <c r="JDF30" s="49"/>
      <c r="JDG30" s="47"/>
      <c r="JDH30" s="48"/>
      <c r="JDI30" s="49"/>
      <c r="JDJ30" s="49"/>
      <c r="JDK30" s="49"/>
      <c r="JDL30" s="49"/>
      <c r="JDM30" s="49"/>
      <c r="JDN30" s="49"/>
      <c r="JDO30" s="49"/>
      <c r="JDP30" s="49"/>
      <c r="JDQ30" s="49"/>
      <c r="JDR30" s="49"/>
      <c r="JDS30" s="49"/>
      <c r="JDT30" s="49"/>
      <c r="JDU30" s="49"/>
      <c r="JDV30" s="49"/>
      <c r="JDW30" s="49"/>
      <c r="JDX30" s="49"/>
      <c r="JDY30" s="49"/>
      <c r="JDZ30" s="49"/>
      <c r="JEA30" s="49"/>
      <c r="JEB30" s="49"/>
      <c r="JEC30" s="49"/>
      <c r="JED30" s="49"/>
      <c r="JEE30" s="49"/>
      <c r="JEF30" s="49"/>
      <c r="JEG30" s="49"/>
      <c r="JEH30" s="49"/>
      <c r="JEI30" s="49"/>
      <c r="JEJ30" s="49"/>
      <c r="JEK30" s="47"/>
      <c r="JEL30" s="48"/>
      <c r="JEM30" s="49"/>
      <c r="JEN30" s="49"/>
      <c r="JEO30" s="49"/>
      <c r="JEP30" s="49"/>
      <c r="JEQ30" s="49"/>
      <c r="JER30" s="49"/>
      <c r="JES30" s="49"/>
      <c r="JET30" s="49"/>
      <c r="JEU30" s="49"/>
      <c r="JEV30" s="49"/>
      <c r="JEW30" s="49"/>
      <c r="JEX30" s="49"/>
      <c r="JEY30" s="49"/>
      <c r="JEZ30" s="49"/>
      <c r="JFA30" s="49"/>
      <c r="JFB30" s="49"/>
      <c r="JFC30" s="49"/>
      <c r="JFD30" s="49"/>
      <c r="JFE30" s="49"/>
      <c r="JFF30" s="49"/>
      <c r="JFG30" s="49"/>
      <c r="JFH30" s="49"/>
      <c r="JFI30" s="49"/>
      <c r="JFJ30" s="49"/>
      <c r="JFK30" s="49"/>
      <c r="JFL30" s="49"/>
      <c r="JFM30" s="49"/>
      <c r="JFN30" s="49"/>
      <c r="JFO30" s="47"/>
      <c r="JFP30" s="48"/>
      <c r="JFQ30" s="49"/>
      <c r="JFR30" s="49"/>
      <c r="JFS30" s="49"/>
      <c r="JFT30" s="49"/>
      <c r="JFU30" s="49"/>
      <c r="JFV30" s="49"/>
      <c r="JFW30" s="49"/>
      <c r="JFX30" s="49"/>
      <c r="JFY30" s="49"/>
      <c r="JFZ30" s="49"/>
      <c r="JGA30" s="49"/>
      <c r="JGB30" s="49"/>
      <c r="JGC30" s="49"/>
      <c r="JGD30" s="49"/>
      <c r="JGE30" s="49"/>
      <c r="JGF30" s="49"/>
      <c r="JGG30" s="49"/>
      <c r="JGH30" s="49"/>
      <c r="JGI30" s="49"/>
      <c r="JGJ30" s="49"/>
      <c r="JGK30" s="49"/>
      <c r="JGL30" s="49"/>
      <c r="JGM30" s="49"/>
      <c r="JGN30" s="49"/>
      <c r="JGO30" s="49"/>
      <c r="JGP30" s="49"/>
      <c r="JGQ30" s="49"/>
      <c r="JGR30" s="49"/>
      <c r="JGS30" s="47"/>
      <c r="JGT30" s="48"/>
      <c r="JGU30" s="49"/>
      <c r="JGV30" s="49"/>
      <c r="JGW30" s="49"/>
      <c r="JGX30" s="49"/>
      <c r="JGY30" s="49"/>
      <c r="JGZ30" s="49"/>
      <c r="JHA30" s="49"/>
      <c r="JHB30" s="49"/>
      <c r="JHC30" s="49"/>
      <c r="JHD30" s="49"/>
      <c r="JHE30" s="49"/>
      <c r="JHF30" s="49"/>
      <c r="JHG30" s="49"/>
      <c r="JHH30" s="49"/>
      <c r="JHI30" s="49"/>
      <c r="JHJ30" s="49"/>
      <c r="JHK30" s="49"/>
      <c r="JHL30" s="49"/>
      <c r="JHM30" s="49"/>
      <c r="JHN30" s="49"/>
      <c r="JHO30" s="49"/>
      <c r="JHP30" s="49"/>
      <c r="JHQ30" s="49"/>
      <c r="JHR30" s="49"/>
      <c r="JHS30" s="49"/>
      <c r="JHT30" s="49"/>
      <c r="JHU30" s="49"/>
      <c r="JHV30" s="49"/>
      <c r="JHW30" s="47"/>
      <c r="JHX30" s="48"/>
      <c r="JHY30" s="49"/>
      <c r="JHZ30" s="49"/>
      <c r="JIA30" s="49"/>
      <c r="JIB30" s="49"/>
      <c r="JIC30" s="49"/>
      <c r="JID30" s="49"/>
      <c r="JIE30" s="49"/>
      <c r="JIF30" s="49"/>
      <c r="JIG30" s="49"/>
      <c r="JIH30" s="49"/>
      <c r="JII30" s="49"/>
      <c r="JIJ30" s="49"/>
      <c r="JIK30" s="49"/>
      <c r="JIL30" s="49"/>
      <c r="JIM30" s="49"/>
      <c r="JIN30" s="49"/>
      <c r="JIO30" s="49"/>
      <c r="JIP30" s="49"/>
      <c r="JIQ30" s="49"/>
      <c r="JIR30" s="49"/>
      <c r="JIS30" s="49"/>
      <c r="JIT30" s="49"/>
      <c r="JIU30" s="49"/>
      <c r="JIV30" s="49"/>
      <c r="JIW30" s="49"/>
      <c r="JIX30" s="49"/>
      <c r="JIY30" s="49"/>
      <c r="JIZ30" s="49"/>
      <c r="JJA30" s="47"/>
      <c r="JJB30" s="48"/>
      <c r="JJC30" s="49"/>
      <c r="JJD30" s="49"/>
      <c r="JJE30" s="49"/>
      <c r="JJF30" s="49"/>
      <c r="JJG30" s="49"/>
      <c r="JJH30" s="49"/>
      <c r="JJI30" s="49"/>
      <c r="JJJ30" s="49"/>
      <c r="JJK30" s="49"/>
      <c r="JJL30" s="49"/>
      <c r="JJM30" s="49"/>
      <c r="JJN30" s="49"/>
      <c r="JJO30" s="49"/>
      <c r="JJP30" s="49"/>
      <c r="JJQ30" s="49"/>
      <c r="JJR30" s="49"/>
      <c r="JJS30" s="49"/>
      <c r="JJT30" s="49"/>
      <c r="JJU30" s="49"/>
      <c r="JJV30" s="49"/>
      <c r="JJW30" s="49"/>
      <c r="JJX30" s="49"/>
      <c r="JJY30" s="49"/>
      <c r="JJZ30" s="49"/>
      <c r="JKA30" s="49"/>
      <c r="JKB30" s="49"/>
      <c r="JKC30" s="49"/>
      <c r="JKD30" s="49"/>
      <c r="JKE30" s="47"/>
      <c r="JKF30" s="48"/>
      <c r="JKG30" s="49"/>
      <c r="JKH30" s="49"/>
      <c r="JKI30" s="49"/>
      <c r="JKJ30" s="49"/>
      <c r="JKK30" s="49"/>
      <c r="JKL30" s="49"/>
      <c r="JKM30" s="49"/>
      <c r="JKN30" s="49"/>
      <c r="JKO30" s="49"/>
      <c r="JKP30" s="49"/>
      <c r="JKQ30" s="49"/>
      <c r="JKR30" s="49"/>
      <c r="JKS30" s="49"/>
      <c r="JKT30" s="49"/>
      <c r="JKU30" s="49"/>
      <c r="JKV30" s="49"/>
      <c r="JKW30" s="49"/>
      <c r="JKX30" s="49"/>
      <c r="JKY30" s="49"/>
      <c r="JKZ30" s="49"/>
      <c r="JLA30" s="49"/>
      <c r="JLB30" s="49"/>
      <c r="JLC30" s="49"/>
      <c r="JLD30" s="49"/>
      <c r="JLE30" s="49"/>
      <c r="JLF30" s="49"/>
      <c r="JLG30" s="49"/>
      <c r="JLH30" s="49"/>
      <c r="JLI30" s="47"/>
      <c r="JLJ30" s="48"/>
      <c r="JLK30" s="49"/>
      <c r="JLL30" s="49"/>
      <c r="JLM30" s="49"/>
      <c r="JLN30" s="49"/>
      <c r="JLO30" s="49"/>
      <c r="JLP30" s="49"/>
      <c r="JLQ30" s="49"/>
      <c r="JLR30" s="49"/>
      <c r="JLS30" s="49"/>
      <c r="JLT30" s="49"/>
      <c r="JLU30" s="49"/>
      <c r="JLV30" s="49"/>
      <c r="JLW30" s="49"/>
      <c r="JLX30" s="49"/>
      <c r="JLY30" s="49"/>
      <c r="JLZ30" s="49"/>
      <c r="JMA30" s="49"/>
      <c r="JMB30" s="49"/>
      <c r="JMC30" s="49"/>
      <c r="JMD30" s="49"/>
      <c r="JME30" s="49"/>
      <c r="JMF30" s="49"/>
      <c r="JMG30" s="49"/>
      <c r="JMH30" s="49"/>
      <c r="JMI30" s="49"/>
      <c r="JMJ30" s="49"/>
      <c r="JMK30" s="49"/>
      <c r="JML30" s="49"/>
      <c r="JMM30" s="47"/>
      <c r="JMN30" s="48"/>
      <c r="JMO30" s="49"/>
      <c r="JMP30" s="49"/>
      <c r="JMQ30" s="49"/>
      <c r="JMR30" s="49"/>
      <c r="JMS30" s="49"/>
      <c r="JMT30" s="49"/>
      <c r="JMU30" s="49"/>
      <c r="JMV30" s="49"/>
      <c r="JMW30" s="49"/>
      <c r="JMX30" s="49"/>
      <c r="JMY30" s="49"/>
      <c r="JMZ30" s="49"/>
      <c r="JNA30" s="49"/>
      <c r="JNB30" s="49"/>
      <c r="JNC30" s="49"/>
      <c r="JND30" s="49"/>
      <c r="JNE30" s="49"/>
      <c r="JNF30" s="49"/>
      <c r="JNG30" s="49"/>
      <c r="JNH30" s="49"/>
      <c r="JNI30" s="49"/>
      <c r="JNJ30" s="49"/>
      <c r="JNK30" s="49"/>
      <c r="JNL30" s="49"/>
      <c r="JNM30" s="49"/>
      <c r="JNN30" s="49"/>
      <c r="JNO30" s="49"/>
      <c r="JNP30" s="49"/>
      <c r="JNQ30" s="47"/>
      <c r="JNR30" s="48"/>
      <c r="JNS30" s="49"/>
      <c r="JNT30" s="49"/>
      <c r="JNU30" s="49"/>
      <c r="JNV30" s="49"/>
      <c r="JNW30" s="49"/>
      <c r="JNX30" s="49"/>
      <c r="JNY30" s="49"/>
      <c r="JNZ30" s="49"/>
      <c r="JOA30" s="49"/>
      <c r="JOB30" s="49"/>
      <c r="JOC30" s="49"/>
      <c r="JOD30" s="49"/>
      <c r="JOE30" s="49"/>
      <c r="JOF30" s="49"/>
      <c r="JOG30" s="49"/>
      <c r="JOH30" s="49"/>
      <c r="JOI30" s="49"/>
      <c r="JOJ30" s="49"/>
      <c r="JOK30" s="49"/>
      <c r="JOL30" s="49"/>
      <c r="JOM30" s="49"/>
      <c r="JON30" s="49"/>
      <c r="JOO30" s="49"/>
      <c r="JOP30" s="49"/>
      <c r="JOQ30" s="49"/>
      <c r="JOR30" s="49"/>
      <c r="JOS30" s="49"/>
      <c r="JOT30" s="49"/>
      <c r="JOU30" s="47"/>
      <c r="JOV30" s="48"/>
      <c r="JOW30" s="49"/>
      <c r="JOX30" s="49"/>
      <c r="JOY30" s="49"/>
      <c r="JOZ30" s="49"/>
      <c r="JPA30" s="49"/>
      <c r="JPB30" s="49"/>
      <c r="JPC30" s="49"/>
      <c r="JPD30" s="49"/>
      <c r="JPE30" s="49"/>
      <c r="JPF30" s="49"/>
      <c r="JPG30" s="49"/>
      <c r="JPH30" s="49"/>
      <c r="JPI30" s="49"/>
      <c r="JPJ30" s="49"/>
      <c r="JPK30" s="49"/>
      <c r="JPL30" s="49"/>
      <c r="JPM30" s="49"/>
      <c r="JPN30" s="49"/>
      <c r="JPO30" s="49"/>
      <c r="JPP30" s="49"/>
      <c r="JPQ30" s="49"/>
      <c r="JPR30" s="49"/>
      <c r="JPS30" s="49"/>
      <c r="JPT30" s="49"/>
      <c r="JPU30" s="49"/>
      <c r="JPV30" s="49"/>
      <c r="JPW30" s="49"/>
      <c r="JPX30" s="49"/>
      <c r="JPY30" s="47"/>
      <c r="JPZ30" s="48"/>
      <c r="JQA30" s="49"/>
      <c r="JQB30" s="49"/>
      <c r="JQC30" s="49"/>
      <c r="JQD30" s="49"/>
      <c r="JQE30" s="49"/>
      <c r="JQF30" s="49"/>
      <c r="JQG30" s="49"/>
      <c r="JQH30" s="49"/>
      <c r="JQI30" s="49"/>
      <c r="JQJ30" s="49"/>
      <c r="JQK30" s="49"/>
      <c r="JQL30" s="49"/>
      <c r="JQM30" s="49"/>
      <c r="JQN30" s="49"/>
      <c r="JQO30" s="49"/>
      <c r="JQP30" s="49"/>
      <c r="JQQ30" s="49"/>
      <c r="JQR30" s="49"/>
      <c r="JQS30" s="49"/>
      <c r="JQT30" s="49"/>
      <c r="JQU30" s="49"/>
      <c r="JQV30" s="49"/>
      <c r="JQW30" s="49"/>
      <c r="JQX30" s="49"/>
      <c r="JQY30" s="49"/>
      <c r="JQZ30" s="49"/>
      <c r="JRA30" s="49"/>
      <c r="JRB30" s="49"/>
      <c r="JRC30" s="47"/>
      <c r="JRD30" s="48"/>
      <c r="JRE30" s="49"/>
      <c r="JRF30" s="49"/>
      <c r="JRG30" s="49"/>
      <c r="JRH30" s="49"/>
      <c r="JRI30" s="49"/>
      <c r="JRJ30" s="49"/>
      <c r="JRK30" s="49"/>
      <c r="JRL30" s="49"/>
      <c r="JRM30" s="49"/>
      <c r="JRN30" s="49"/>
      <c r="JRO30" s="49"/>
      <c r="JRP30" s="49"/>
      <c r="JRQ30" s="49"/>
      <c r="JRR30" s="49"/>
      <c r="JRS30" s="49"/>
      <c r="JRT30" s="49"/>
      <c r="JRU30" s="49"/>
      <c r="JRV30" s="49"/>
      <c r="JRW30" s="49"/>
      <c r="JRX30" s="49"/>
      <c r="JRY30" s="49"/>
      <c r="JRZ30" s="49"/>
      <c r="JSA30" s="49"/>
      <c r="JSB30" s="49"/>
      <c r="JSC30" s="49"/>
      <c r="JSD30" s="49"/>
      <c r="JSE30" s="49"/>
      <c r="JSF30" s="49"/>
      <c r="JSG30" s="47"/>
      <c r="JSH30" s="48"/>
      <c r="JSI30" s="49"/>
      <c r="JSJ30" s="49"/>
      <c r="JSK30" s="49"/>
      <c r="JSL30" s="49"/>
      <c r="JSM30" s="49"/>
      <c r="JSN30" s="49"/>
      <c r="JSO30" s="49"/>
      <c r="JSP30" s="49"/>
      <c r="JSQ30" s="49"/>
      <c r="JSR30" s="49"/>
      <c r="JSS30" s="49"/>
      <c r="JST30" s="49"/>
      <c r="JSU30" s="49"/>
      <c r="JSV30" s="49"/>
      <c r="JSW30" s="49"/>
      <c r="JSX30" s="49"/>
      <c r="JSY30" s="49"/>
      <c r="JSZ30" s="49"/>
      <c r="JTA30" s="49"/>
      <c r="JTB30" s="49"/>
      <c r="JTC30" s="49"/>
      <c r="JTD30" s="49"/>
      <c r="JTE30" s="49"/>
      <c r="JTF30" s="49"/>
      <c r="JTG30" s="49"/>
      <c r="JTH30" s="49"/>
      <c r="JTI30" s="49"/>
      <c r="JTJ30" s="49"/>
      <c r="JTK30" s="47"/>
      <c r="JTL30" s="48"/>
      <c r="JTM30" s="49"/>
      <c r="JTN30" s="49"/>
      <c r="JTO30" s="49"/>
      <c r="JTP30" s="49"/>
      <c r="JTQ30" s="49"/>
      <c r="JTR30" s="49"/>
      <c r="JTS30" s="49"/>
      <c r="JTT30" s="49"/>
      <c r="JTU30" s="49"/>
      <c r="JTV30" s="49"/>
      <c r="JTW30" s="49"/>
      <c r="JTX30" s="49"/>
      <c r="JTY30" s="49"/>
      <c r="JTZ30" s="49"/>
      <c r="JUA30" s="49"/>
      <c r="JUB30" s="49"/>
      <c r="JUC30" s="49"/>
      <c r="JUD30" s="49"/>
      <c r="JUE30" s="49"/>
      <c r="JUF30" s="49"/>
      <c r="JUG30" s="49"/>
      <c r="JUH30" s="49"/>
      <c r="JUI30" s="49"/>
      <c r="JUJ30" s="49"/>
      <c r="JUK30" s="49"/>
      <c r="JUL30" s="49"/>
      <c r="JUM30" s="49"/>
      <c r="JUN30" s="49"/>
      <c r="JUO30" s="47"/>
      <c r="JUP30" s="48"/>
      <c r="JUQ30" s="49"/>
      <c r="JUR30" s="49"/>
      <c r="JUS30" s="49"/>
      <c r="JUT30" s="49"/>
      <c r="JUU30" s="49"/>
      <c r="JUV30" s="49"/>
      <c r="JUW30" s="49"/>
      <c r="JUX30" s="49"/>
      <c r="JUY30" s="49"/>
      <c r="JUZ30" s="49"/>
      <c r="JVA30" s="49"/>
      <c r="JVB30" s="49"/>
      <c r="JVC30" s="49"/>
      <c r="JVD30" s="49"/>
      <c r="JVE30" s="49"/>
      <c r="JVF30" s="49"/>
      <c r="JVG30" s="49"/>
      <c r="JVH30" s="49"/>
      <c r="JVI30" s="49"/>
      <c r="JVJ30" s="49"/>
      <c r="JVK30" s="49"/>
      <c r="JVL30" s="49"/>
      <c r="JVM30" s="49"/>
      <c r="JVN30" s="49"/>
      <c r="JVO30" s="49"/>
      <c r="JVP30" s="49"/>
      <c r="JVQ30" s="49"/>
      <c r="JVR30" s="49"/>
      <c r="JVS30" s="47"/>
      <c r="JVT30" s="48"/>
      <c r="JVU30" s="49"/>
      <c r="JVV30" s="49"/>
      <c r="JVW30" s="49"/>
      <c r="JVX30" s="49"/>
      <c r="JVY30" s="49"/>
      <c r="JVZ30" s="49"/>
      <c r="JWA30" s="49"/>
      <c r="JWB30" s="49"/>
      <c r="JWC30" s="49"/>
      <c r="JWD30" s="49"/>
      <c r="JWE30" s="49"/>
      <c r="JWF30" s="49"/>
      <c r="JWG30" s="49"/>
      <c r="JWH30" s="49"/>
      <c r="JWI30" s="49"/>
      <c r="JWJ30" s="49"/>
      <c r="JWK30" s="49"/>
      <c r="JWL30" s="49"/>
      <c r="JWM30" s="49"/>
      <c r="JWN30" s="49"/>
      <c r="JWO30" s="49"/>
      <c r="JWP30" s="49"/>
      <c r="JWQ30" s="49"/>
      <c r="JWR30" s="49"/>
      <c r="JWS30" s="49"/>
      <c r="JWT30" s="49"/>
      <c r="JWU30" s="49"/>
      <c r="JWV30" s="49"/>
      <c r="JWW30" s="47"/>
      <c r="JWX30" s="48"/>
      <c r="JWY30" s="49"/>
      <c r="JWZ30" s="49"/>
      <c r="JXA30" s="49"/>
      <c r="JXB30" s="49"/>
      <c r="JXC30" s="49"/>
      <c r="JXD30" s="49"/>
      <c r="JXE30" s="49"/>
      <c r="JXF30" s="49"/>
      <c r="JXG30" s="49"/>
      <c r="JXH30" s="49"/>
      <c r="JXI30" s="49"/>
      <c r="JXJ30" s="49"/>
      <c r="JXK30" s="49"/>
      <c r="JXL30" s="49"/>
      <c r="JXM30" s="49"/>
      <c r="JXN30" s="49"/>
      <c r="JXO30" s="49"/>
      <c r="JXP30" s="49"/>
      <c r="JXQ30" s="49"/>
      <c r="JXR30" s="49"/>
      <c r="JXS30" s="49"/>
      <c r="JXT30" s="49"/>
      <c r="JXU30" s="49"/>
      <c r="JXV30" s="49"/>
      <c r="JXW30" s="49"/>
      <c r="JXX30" s="49"/>
      <c r="JXY30" s="49"/>
      <c r="JXZ30" s="49"/>
      <c r="JYA30" s="47"/>
      <c r="JYB30" s="48"/>
      <c r="JYC30" s="49"/>
      <c r="JYD30" s="49"/>
      <c r="JYE30" s="49"/>
      <c r="JYF30" s="49"/>
      <c r="JYG30" s="49"/>
      <c r="JYH30" s="49"/>
      <c r="JYI30" s="49"/>
      <c r="JYJ30" s="49"/>
      <c r="JYK30" s="49"/>
      <c r="JYL30" s="49"/>
      <c r="JYM30" s="49"/>
      <c r="JYN30" s="49"/>
      <c r="JYO30" s="49"/>
      <c r="JYP30" s="49"/>
      <c r="JYQ30" s="49"/>
      <c r="JYR30" s="49"/>
      <c r="JYS30" s="49"/>
      <c r="JYT30" s="49"/>
      <c r="JYU30" s="49"/>
      <c r="JYV30" s="49"/>
      <c r="JYW30" s="49"/>
      <c r="JYX30" s="49"/>
      <c r="JYY30" s="49"/>
      <c r="JYZ30" s="49"/>
      <c r="JZA30" s="49"/>
      <c r="JZB30" s="49"/>
      <c r="JZC30" s="49"/>
      <c r="JZD30" s="49"/>
      <c r="JZE30" s="47"/>
      <c r="JZF30" s="48"/>
      <c r="JZG30" s="49"/>
      <c r="JZH30" s="49"/>
      <c r="JZI30" s="49"/>
      <c r="JZJ30" s="49"/>
      <c r="JZK30" s="49"/>
      <c r="JZL30" s="49"/>
      <c r="JZM30" s="49"/>
      <c r="JZN30" s="49"/>
      <c r="JZO30" s="49"/>
      <c r="JZP30" s="49"/>
      <c r="JZQ30" s="49"/>
      <c r="JZR30" s="49"/>
      <c r="JZS30" s="49"/>
      <c r="JZT30" s="49"/>
      <c r="JZU30" s="49"/>
      <c r="JZV30" s="49"/>
      <c r="JZW30" s="49"/>
      <c r="JZX30" s="49"/>
      <c r="JZY30" s="49"/>
      <c r="JZZ30" s="49"/>
      <c r="KAA30" s="49"/>
      <c r="KAB30" s="49"/>
      <c r="KAC30" s="49"/>
      <c r="KAD30" s="49"/>
      <c r="KAE30" s="49"/>
      <c r="KAF30" s="49"/>
      <c r="KAG30" s="49"/>
      <c r="KAH30" s="49"/>
      <c r="KAI30" s="47"/>
      <c r="KAJ30" s="48"/>
      <c r="KAK30" s="49"/>
      <c r="KAL30" s="49"/>
      <c r="KAM30" s="49"/>
      <c r="KAN30" s="49"/>
      <c r="KAO30" s="49"/>
      <c r="KAP30" s="49"/>
      <c r="KAQ30" s="49"/>
      <c r="KAR30" s="49"/>
      <c r="KAS30" s="49"/>
      <c r="KAT30" s="49"/>
      <c r="KAU30" s="49"/>
      <c r="KAV30" s="49"/>
      <c r="KAW30" s="49"/>
      <c r="KAX30" s="49"/>
      <c r="KAY30" s="49"/>
      <c r="KAZ30" s="49"/>
      <c r="KBA30" s="49"/>
      <c r="KBB30" s="49"/>
      <c r="KBC30" s="49"/>
      <c r="KBD30" s="49"/>
      <c r="KBE30" s="49"/>
      <c r="KBF30" s="49"/>
      <c r="KBG30" s="49"/>
      <c r="KBH30" s="49"/>
      <c r="KBI30" s="49"/>
      <c r="KBJ30" s="49"/>
      <c r="KBK30" s="49"/>
      <c r="KBL30" s="49"/>
      <c r="KBM30" s="47"/>
      <c r="KBN30" s="48"/>
      <c r="KBO30" s="49"/>
      <c r="KBP30" s="49"/>
      <c r="KBQ30" s="49"/>
      <c r="KBR30" s="49"/>
      <c r="KBS30" s="49"/>
      <c r="KBT30" s="49"/>
      <c r="KBU30" s="49"/>
      <c r="KBV30" s="49"/>
      <c r="KBW30" s="49"/>
      <c r="KBX30" s="49"/>
      <c r="KBY30" s="49"/>
      <c r="KBZ30" s="49"/>
      <c r="KCA30" s="49"/>
      <c r="KCB30" s="49"/>
      <c r="KCC30" s="49"/>
      <c r="KCD30" s="49"/>
      <c r="KCE30" s="49"/>
      <c r="KCF30" s="49"/>
      <c r="KCG30" s="49"/>
      <c r="KCH30" s="49"/>
      <c r="KCI30" s="49"/>
      <c r="KCJ30" s="49"/>
      <c r="KCK30" s="49"/>
      <c r="KCL30" s="49"/>
      <c r="KCM30" s="49"/>
      <c r="KCN30" s="49"/>
      <c r="KCO30" s="49"/>
      <c r="KCP30" s="49"/>
      <c r="KCQ30" s="47"/>
      <c r="KCR30" s="48"/>
      <c r="KCS30" s="49"/>
      <c r="KCT30" s="49"/>
      <c r="KCU30" s="49"/>
      <c r="KCV30" s="49"/>
      <c r="KCW30" s="49"/>
      <c r="KCX30" s="49"/>
      <c r="KCY30" s="49"/>
      <c r="KCZ30" s="49"/>
      <c r="KDA30" s="49"/>
      <c r="KDB30" s="49"/>
      <c r="KDC30" s="49"/>
      <c r="KDD30" s="49"/>
      <c r="KDE30" s="49"/>
      <c r="KDF30" s="49"/>
      <c r="KDG30" s="49"/>
      <c r="KDH30" s="49"/>
      <c r="KDI30" s="49"/>
      <c r="KDJ30" s="49"/>
      <c r="KDK30" s="49"/>
      <c r="KDL30" s="49"/>
      <c r="KDM30" s="49"/>
      <c r="KDN30" s="49"/>
      <c r="KDO30" s="49"/>
      <c r="KDP30" s="49"/>
      <c r="KDQ30" s="49"/>
      <c r="KDR30" s="49"/>
      <c r="KDS30" s="49"/>
      <c r="KDT30" s="49"/>
      <c r="KDU30" s="47"/>
      <c r="KDV30" s="48"/>
      <c r="KDW30" s="49"/>
      <c r="KDX30" s="49"/>
      <c r="KDY30" s="49"/>
      <c r="KDZ30" s="49"/>
      <c r="KEA30" s="49"/>
      <c r="KEB30" s="49"/>
      <c r="KEC30" s="49"/>
      <c r="KED30" s="49"/>
      <c r="KEE30" s="49"/>
      <c r="KEF30" s="49"/>
      <c r="KEG30" s="49"/>
      <c r="KEH30" s="49"/>
      <c r="KEI30" s="49"/>
      <c r="KEJ30" s="49"/>
      <c r="KEK30" s="49"/>
      <c r="KEL30" s="49"/>
      <c r="KEM30" s="49"/>
      <c r="KEN30" s="49"/>
      <c r="KEO30" s="49"/>
      <c r="KEP30" s="49"/>
      <c r="KEQ30" s="49"/>
      <c r="KER30" s="49"/>
      <c r="KES30" s="49"/>
      <c r="KET30" s="49"/>
      <c r="KEU30" s="49"/>
      <c r="KEV30" s="49"/>
      <c r="KEW30" s="49"/>
      <c r="KEX30" s="49"/>
      <c r="KEY30" s="47"/>
      <c r="KEZ30" s="48"/>
      <c r="KFA30" s="49"/>
      <c r="KFB30" s="49"/>
      <c r="KFC30" s="49"/>
      <c r="KFD30" s="49"/>
      <c r="KFE30" s="49"/>
      <c r="KFF30" s="49"/>
      <c r="KFG30" s="49"/>
      <c r="KFH30" s="49"/>
      <c r="KFI30" s="49"/>
      <c r="KFJ30" s="49"/>
      <c r="KFK30" s="49"/>
      <c r="KFL30" s="49"/>
      <c r="KFM30" s="49"/>
      <c r="KFN30" s="49"/>
      <c r="KFO30" s="49"/>
      <c r="KFP30" s="49"/>
      <c r="KFQ30" s="49"/>
      <c r="KFR30" s="49"/>
      <c r="KFS30" s="49"/>
      <c r="KFT30" s="49"/>
      <c r="KFU30" s="49"/>
      <c r="KFV30" s="49"/>
      <c r="KFW30" s="49"/>
      <c r="KFX30" s="49"/>
      <c r="KFY30" s="49"/>
      <c r="KFZ30" s="49"/>
      <c r="KGA30" s="49"/>
      <c r="KGB30" s="49"/>
      <c r="KGC30" s="47"/>
      <c r="KGD30" s="48"/>
      <c r="KGE30" s="49"/>
      <c r="KGF30" s="49"/>
      <c r="KGG30" s="49"/>
      <c r="KGH30" s="49"/>
      <c r="KGI30" s="49"/>
      <c r="KGJ30" s="49"/>
      <c r="KGK30" s="49"/>
      <c r="KGL30" s="49"/>
      <c r="KGM30" s="49"/>
      <c r="KGN30" s="49"/>
      <c r="KGO30" s="49"/>
      <c r="KGP30" s="49"/>
      <c r="KGQ30" s="49"/>
      <c r="KGR30" s="49"/>
      <c r="KGS30" s="49"/>
      <c r="KGT30" s="49"/>
      <c r="KGU30" s="49"/>
      <c r="KGV30" s="49"/>
      <c r="KGW30" s="49"/>
      <c r="KGX30" s="49"/>
      <c r="KGY30" s="49"/>
      <c r="KGZ30" s="49"/>
      <c r="KHA30" s="49"/>
      <c r="KHB30" s="49"/>
      <c r="KHC30" s="49"/>
      <c r="KHD30" s="49"/>
      <c r="KHE30" s="49"/>
      <c r="KHF30" s="49"/>
      <c r="KHG30" s="47"/>
      <c r="KHH30" s="48"/>
      <c r="KHI30" s="49"/>
      <c r="KHJ30" s="49"/>
      <c r="KHK30" s="49"/>
      <c r="KHL30" s="49"/>
      <c r="KHM30" s="49"/>
      <c r="KHN30" s="49"/>
      <c r="KHO30" s="49"/>
      <c r="KHP30" s="49"/>
      <c r="KHQ30" s="49"/>
      <c r="KHR30" s="49"/>
      <c r="KHS30" s="49"/>
      <c r="KHT30" s="49"/>
      <c r="KHU30" s="49"/>
      <c r="KHV30" s="49"/>
      <c r="KHW30" s="49"/>
      <c r="KHX30" s="49"/>
      <c r="KHY30" s="49"/>
      <c r="KHZ30" s="49"/>
      <c r="KIA30" s="49"/>
      <c r="KIB30" s="49"/>
      <c r="KIC30" s="49"/>
      <c r="KID30" s="49"/>
      <c r="KIE30" s="49"/>
      <c r="KIF30" s="49"/>
      <c r="KIG30" s="49"/>
      <c r="KIH30" s="49"/>
      <c r="KII30" s="49"/>
      <c r="KIJ30" s="49"/>
      <c r="KIK30" s="47"/>
      <c r="KIL30" s="48"/>
      <c r="KIM30" s="49"/>
      <c r="KIN30" s="49"/>
      <c r="KIO30" s="49"/>
      <c r="KIP30" s="49"/>
      <c r="KIQ30" s="49"/>
      <c r="KIR30" s="49"/>
      <c r="KIS30" s="49"/>
      <c r="KIT30" s="49"/>
      <c r="KIU30" s="49"/>
      <c r="KIV30" s="49"/>
      <c r="KIW30" s="49"/>
      <c r="KIX30" s="49"/>
      <c r="KIY30" s="49"/>
      <c r="KIZ30" s="49"/>
      <c r="KJA30" s="49"/>
      <c r="KJB30" s="49"/>
      <c r="KJC30" s="49"/>
      <c r="KJD30" s="49"/>
      <c r="KJE30" s="49"/>
      <c r="KJF30" s="49"/>
      <c r="KJG30" s="49"/>
      <c r="KJH30" s="49"/>
      <c r="KJI30" s="49"/>
      <c r="KJJ30" s="49"/>
      <c r="KJK30" s="49"/>
      <c r="KJL30" s="49"/>
      <c r="KJM30" s="49"/>
      <c r="KJN30" s="49"/>
      <c r="KJO30" s="47"/>
      <c r="KJP30" s="48"/>
      <c r="KJQ30" s="49"/>
      <c r="KJR30" s="49"/>
      <c r="KJS30" s="49"/>
      <c r="KJT30" s="49"/>
      <c r="KJU30" s="49"/>
      <c r="KJV30" s="49"/>
      <c r="KJW30" s="49"/>
      <c r="KJX30" s="49"/>
      <c r="KJY30" s="49"/>
      <c r="KJZ30" s="49"/>
      <c r="KKA30" s="49"/>
      <c r="KKB30" s="49"/>
      <c r="KKC30" s="49"/>
      <c r="KKD30" s="49"/>
      <c r="KKE30" s="49"/>
      <c r="KKF30" s="49"/>
      <c r="KKG30" s="49"/>
      <c r="KKH30" s="49"/>
      <c r="KKI30" s="49"/>
      <c r="KKJ30" s="49"/>
      <c r="KKK30" s="49"/>
      <c r="KKL30" s="49"/>
      <c r="KKM30" s="49"/>
      <c r="KKN30" s="49"/>
      <c r="KKO30" s="49"/>
      <c r="KKP30" s="49"/>
      <c r="KKQ30" s="49"/>
      <c r="KKR30" s="49"/>
      <c r="KKS30" s="47"/>
      <c r="KKT30" s="48"/>
      <c r="KKU30" s="49"/>
      <c r="KKV30" s="49"/>
      <c r="KKW30" s="49"/>
      <c r="KKX30" s="49"/>
      <c r="KKY30" s="49"/>
      <c r="KKZ30" s="49"/>
      <c r="KLA30" s="49"/>
      <c r="KLB30" s="49"/>
      <c r="KLC30" s="49"/>
      <c r="KLD30" s="49"/>
      <c r="KLE30" s="49"/>
      <c r="KLF30" s="49"/>
      <c r="KLG30" s="49"/>
      <c r="KLH30" s="49"/>
      <c r="KLI30" s="49"/>
      <c r="KLJ30" s="49"/>
      <c r="KLK30" s="49"/>
      <c r="KLL30" s="49"/>
      <c r="KLM30" s="49"/>
      <c r="KLN30" s="49"/>
      <c r="KLO30" s="49"/>
      <c r="KLP30" s="49"/>
      <c r="KLQ30" s="49"/>
      <c r="KLR30" s="49"/>
      <c r="KLS30" s="49"/>
      <c r="KLT30" s="49"/>
      <c r="KLU30" s="49"/>
      <c r="KLV30" s="49"/>
      <c r="KLW30" s="47"/>
      <c r="KLX30" s="48"/>
      <c r="KLY30" s="49"/>
      <c r="KLZ30" s="49"/>
      <c r="KMA30" s="49"/>
      <c r="KMB30" s="49"/>
      <c r="KMC30" s="49"/>
      <c r="KMD30" s="49"/>
      <c r="KME30" s="49"/>
      <c r="KMF30" s="49"/>
      <c r="KMG30" s="49"/>
      <c r="KMH30" s="49"/>
      <c r="KMI30" s="49"/>
      <c r="KMJ30" s="49"/>
      <c r="KMK30" s="49"/>
      <c r="KML30" s="49"/>
      <c r="KMM30" s="49"/>
      <c r="KMN30" s="49"/>
      <c r="KMO30" s="49"/>
      <c r="KMP30" s="49"/>
      <c r="KMQ30" s="49"/>
      <c r="KMR30" s="49"/>
      <c r="KMS30" s="49"/>
      <c r="KMT30" s="49"/>
      <c r="KMU30" s="49"/>
      <c r="KMV30" s="49"/>
      <c r="KMW30" s="49"/>
      <c r="KMX30" s="49"/>
      <c r="KMY30" s="49"/>
      <c r="KMZ30" s="49"/>
      <c r="KNA30" s="47"/>
      <c r="KNB30" s="48"/>
      <c r="KNC30" s="49"/>
      <c r="KND30" s="49"/>
      <c r="KNE30" s="49"/>
      <c r="KNF30" s="49"/>
      <c r="KNG30" s="49"/>
      <c r="KNH30" s="49"/>
      <c r="KNI30" s="49"/>
      <c r="KNJ30" s="49"/>
      <c r="KNK30" s="49"/>
      <c r="KNL30" s="49"/>
      <c r="KNM30" s="49"/>
      <c r="KNN30" s="49"/>
      <c r="KNO30" s="49"/>
      <c r="KNP30" s="49"/>
      <c r="KNQ30" s="49"/>
      <c r="KNR30" s="49"/>
      <c r="KNS30" s="49"/>
      <c r="KNT30" s="49"/>
      <c r="KNU30" s="49"/>
      <c r="KNV30" s="49"/>
      <c r="KNW30" s="49"/>
      <c r="KNX30" s="49"/>
      <c r="KNY30" s="49"/>
      <c r="KNZ30" s="49"/>
      <c r="KOA30" s="49"/>
      <c r="KOB30" s="49"/>
      <c r="KOC30" s="49"/>
      <c r="KOD30" s="49"/>
      <c r="KOE30" s="47"/>
      <c r="KOF30" s="48"/>
      <c r="KOG30" s="49"/>
      <c r="KOH30" s="49"/>
      <c r="KOI30" s="49"/>
      <c r="KOJ30" s="49"/>
      <c r="KOK30" s="49"/>
      <c r="KOL30" s="49"/>
      <c r="KOM30" s="49"/>
      <c r="KON30" s="49"/>
      <c r="KOO30" s="49"/>
      <c r="KOP30" s="49"/>
      <c r="KOQ30" s="49"/>
      <c r="KOR30" s="49"/>
      <c r="KOS30" s="49"/>
      <c r="KOT30" s="49"/>
      <c r="KOU30" s="49"/>
      <c r="KOV30" s="49"/>
      <c r="KOW30" s="49"/>
      <c r="KOX30" s="49"/>
      <c r="KOY30" s="49"/>
      <c r="KOZ30" s="49"/>
      <c r="KPA30" s="49"/>
      <c r="KPB30" s="49"/>
      <c r="KPC30" s="49"/>
      <c r="KPD30" s="49"/>
      <c r="KPE30" s="49"/>
      <c r="KPF30" s="49"/>
      <c r="KPG30" s="49"/>
      <c r="KPH30" s="49"/>
      <c r="KPI30" s="47"/>
      <c r="KPJ30" s="48"/>
      <c r="KPK30" s="49"/>
      <c r="KPL30" s="49"/>
      <c r="KPM30" s="49"/>
      <c r="KPN30" s="49"/>
      <c r="KPO30" s="49"/>
      <c r="KPP30" s="49"/>
      <c r="KPQ30" s="49"/>
      <c r="KPR30" s="49"/>
      <c r="KPS30" s="49"/>
      <c r="KPT30" s="49"/>
      <c r="KPU30" s="49"/>
      <c r="KPV30" s="49"/>
      <c r="KPW30" s="49"/>
      <c r="KPX30" s="49"/>
      <c r="KPY30" s="49"/>
      <c r="KPZ30" s="49"/>
      <c r="KQA30" s="49"/>
      <c r="KQB30" s="49"/>
      <c r="KQC30" s="49"/>
      <c r="KQD30" s="49"/>
      <c r="KQE30" s="49"/>
      <c r="KQF30" s="49"/>
      <c r="KQG30" s="49"/>
      <c r="KQH30" s="49"/>
      <c r="KQI30" s="49"/>
      <c r="KQJ30" s="49"/>
      <c r="KQK30" s="49"/>
      <c r="KQL30" s="49"/>
      <c r="KQM30" s="47"/>
      <c r="KQN30" s="48"/>
      <c r="KQO30" s="49"/>
      <c r="KQP30" s="49"/>
      <c r="KQQ30" s="49"/>
      <c r="KQR30" s="49"/>
      <c r="KQS30" s="49"/>
      <c r="KQT30" s="49"/>
      <c r="KQU30" s="49"/>
      <c r="KQV30" s="49"/>
      <c r="KQW30" s="49"/>
      <c r="KQX30" s="49"/>
      <c r="KQY30" s="49"/>
      <c r="KQZ30" s="49"/>
      <c r="KRA30" s="49"/>
      <c r="KRB30" s="49"/>
      <c r="KRC30" s="49"/>
      <c r="KRD30" s="49"/>
      <c r="KRE30" s="49"/>
      <c r="KRF30" s="49"/>
      <c r="KRG30" s="49"/>
      <c r="KRH30" s="49"/>
      <c r="KRI30" s="49"/>
      <c r="KRJ30" s="49"/>
      <c r="KRK30" s="49"/>
      <c r="KRL30" s="49"/>
      <c r="KRM30" s="49"/>
      <c r="KRN30" s="49"/>
      <c r="KRO30" s="49"/>
      <c r="KRP30" s="49"/>
      <c r="KRQ30" s="47"/>
      <c r="KRR30" s="48"/>
      <c r="KRS30" s="49"/>
      <c r="KRT30" s="49"/>
      <c r="KRU30" s="49"/>
      <c r="KRV30" s="49"/>
      <c r="KRW30" s="49"/>
      <c r="KRX30" s="49"/>
      <c r="KRY30" s="49"/>
      <c r="KRZ30" s="49"/>
      <c r="KSA30" s="49"/>
      <c r="KSB30" s="49"/>
      <c r="KSC30" s="49"/>
      <c r="KSD30" s="49"/>
      <c r="KSE30" s="49"/>
      <c r="KSF30" s="49"/>
      <c r="KSG30" s="49"/>
      <c r="KSH30" s="49"/>
      <c r="KSI30" s="49"/>
      <c r="KSJ30" s="49"/>
      <c r="KSK30" s="49"/>
      <c r="KSL30" s="49"/>
      <c r="KSM30" s="49"/>
      <c r="KSN30" s="49"/>
      <c r="KSO30" s="49"/>
      <c r="KSP30" s="49"/>
      <c r="KSQ30" s="49"/>
      <c r="KSR30" s="49"/>
      <c r="KSS30" s="49"/>
      <c r="KST30" s="49"/>
      <c r="KSU30" s="47"/>
      <c r="KSV30" s="48"/>
      <c r="KSW30" s="49"/>
      <c r="KSX30" s="49"/>
      <c r="KSY30" s="49"/>
      <c r="KSZ30" s="49"/>
      <c r="KTA30" s="49"/>
      <c r="KTB30" s="49"/>
      <c r="KTC30" s="49"/>
      <c r="KTD30" s="49"/>
      <c r="KTE30" s="49"/>
      <c r="KTF30" s="49"/>
      <c r="KTG30" s="49"/>
      <c r="KTH30" s="49"/>
      <c r="KTI30" s="49"/>
      <c r="KTJ30" s="49"/>
      <c r="KTK30" s="49"/>
      <c r="KTL30" s="49"/>
      <c r="KTM30" s="49"/>
      <c r="KTN30" s="49"/>
      <c r="KTO30" s="49"/>
      <c r="KTP30" s="49"/>
      <c r="KTQ30" s="49"/>
      <c r="KTR30" s="49"/>
      <c r="KTS30" s="49"/>
      <c r="KTT30" s="49"/>
      <c r="KTU30" s="49"/>
      <c r="KTV30" s="49"/>
      <c r="KTW30" s="49"/>
      <c r="KTX30" s="49"/>
      <c r="KTY30" s="47"/>
      <c r="KTZ30" s="48"/>
      <c r="KUA30" s="49"/>
      <c r="KUB30" s="49"/>
      <c r="KUC30" s="49"/>
      <c r="KUD30" s="49"/>
      <c r="KUE30" s="49"/>
      <c r="KUF30" s="49"/>
      <c r="KUG30" s="49"/>
      <c r="KUH30" s="49"/>
      <c r="KUI30" s="49"/>
      <c r="KUJ30" s="49"/>
      <c r="KUK30" s="49"/>
      <c r="KUL30" s="49"/>
      <c r="KUM30" s="49"/>
      <c r="KUN30" s="49"/>
      <c r="KUO30" s="49"/>
      <c r="KUP30" s="49"/>
      <c r="KUQ30" s="49"/>
      <c r="KUR30" s="49"/>
      <c r="KUS30" s="49"/>
      <c r="KUT30" s="49"/>
      <c r="KUU30" s="49"/>
      <c r="KUV30" s="49"/>
      <c r="KUW30" s="49"/>
      <c r="KUX30" s="49"/>
      <c r="KUY30" s="49"/>
      <c r="KUZ30" s="49"/>
      <c r="KVA30" s="49"/>
      <c r="KVB30" s="49"/>
      <c r="KVC30" s="47"/>
      <c r="KVD30" s="48"/>
      <c r="KVE30" s="49"/>
      <c r="KVF30" s="49"/>
      <c r="KVG30" s="49"/>
      <c r="KVH30" s="49"/>
      <c r="KVI30" s="49"/>
      <c r="KVJ30" s="49"/>
      <c r="KVK30" s="49"/>
      <c r="KVL30" s="49"/>
      <c r="KVM30" s="49"/>
      <c r="KVN30" s="49"/>
      <c r="KVO30" s="49"/>
      <c r="KVP30" s="49"/>
      <c r="KVQ30" s="49"/>
      <c r="KVR30" s="49"/>
      <c r="KVS30" s="49"/>
      <c r="KVT30" s="49"/>
      <c r="KVU30" s="49"/>
      <c r="KVV30" s="49"/>
      <c r="KVW30" s="49"/>
      <c r="KVX30" s="49"/>
      <c r="KVY30" s="49"/>
      <c r="KVZ30" s="49"/>
      <c r="KWA30" s="49"/>
      <c r="KWB30" s="49"/>
      <c r="KWC30" s="49"/>
      <c r="KWD30" s="49"/>
      <c r="KWE30" s="49"/>
      <c r="KWF30" s="49"/>
      <c r="KWG30" s="47"/>
      <c r="KWH30" s="48"/>
      <c r="KWI30" s="49"/>
      <c r="KWJ30" s="49"/>
      <c r="KWK30" s="49"/>
      <c r="KWL30" s="49"/>
      <c r="KWM30" s="49"/>
      <c r="KWN30" s="49"/>
      <c r="KWO30" s="49"/>
      <c r="KWP30" s="49"/>
      <c r="KWQ30" s="49"/>
      <c r="KWR30" s="49"/>
      <c r="KWS30" s="49"/>
      <c r="KWT30" s="49"/>
      <c r="KWU30" s="49"/>
      <c r="KWV30" s="49"/>
      <c r="KWW30" s="49"/>
      <c r="KWX30" s="49"/>
      <c r="KWY30" s="49"/>
      <c r="KWZ30" s="49"/>
      <c r="KXA30" s="49"/>
      <c r="KXB30" s="49"/>
      <c r="KXC30" s="49"/>
      <c r="KXD30" s="49"/>
      <c r="KXE30" s="49"/>
      <c r="KXF30" s="49"/>
      <c r="KXG30" s="49"/>
      <c r="KXH30" s="49"/>
      <c r="KXI30" s="49"/>
      <c r="KXJ30" s="49"/>
      <c r="KXK30" s="47"/>
      <c r="KXL30" s="48"/>
      <c r="KXM30" s="49"/>
      <c r="KXN30" s="49"/>
      <c r="KXO30" s="49"/>
      <c r="KXP30" s="49"/>
      <c r="KXQ30" s="49"/>
      <c r="KXR30" s="49"/>
      <c r="KXS30" s="49"/>
      <c r="KXT30" s="49"/>
      <c r="KXU30" s="49"/>
      <c r="KXV30" s="49"/>
      <c r="KXW30" s="49"/>
      <c r="KXX30" s="49"/>
      <c r="KXY30" s="49"/>
      <c r="KXZ30" s="49"/>
      <c r="KYA30" s="49"/>
      <c r="KYB30" s="49"/>
      <c r="KYC30" s="49"/>
      <c r="KYD30" s="49"/>
      <c r="KYE30" s="49"/>
      <c r="KYF30" s="49"/>
      <c r="KYG30" s="49"/>
      <c r="KYH30" s="49"/>
      <c r="KYI30" s="49"/>
      <c r="KYJ30" s="49"/>
      <c r="KYK30" s="49"/>
      <c r="KYL30" s="49"/>
      <c r="KYM30" s="49"/>
      <c r="KYN30" s="49"/>
      <c r="KYO30" s="47"/>
      <c r="KYP30" s="48"/>
      <c r="KYQ30" s="49"/>
      <c r="KYR30" s="49"/>
      <c r="KYS30" s="49"/>
      <c r="KYT30" s="49"/>
      <c r="KYU30" s="49"/>
      <c r="KYV30" s="49"/>
      <c r="KYW30" s="49"/>
      <c r="KYX30" s="49"/>
      <c r="KYY30" s="49"/>
      <c r="KYZ30" s="49"/>
      <c r="KZA30" s="49"/>
      <c r="KZB30" s="49"/>
      <c r="KZC30" s="49"/>
      <c r="KZD30" s="49"/>
      <c r="KZE30" s="49"/>
      <c r="KZF30" s="49"/>
      <c r="KZG30" s="49"/>
      <c r="KZH30" s="49"/>
      <c r="KZI30" s="49"/>
      <c r="KZJ30" s="49"/>
      <c r="KZK30" s="49"/>
      <c r="KZL30" s="49"/>
      <c r="KZM30" s="49"/>
      <c r="KZN30" s="49"/>
      <c r="KZO30" s="49"/>
      <c r="KZP30" s="49"/>
      <c r="KZQ30" s="49"/>
      <c r="KZR30" s="49"/>
      <c r="KZS30" s="47"/>
      <c r="KZT30" s="48"/>
      <c r="KZU30" s="49"/>
      <c r="KZV30" s="49"/>
      <c r="KZW30" s="49"/>
      <c r="KZX30" s="49"/>
      <c r="KZY30" s="49"/>
      <c r="KZZ30" s="49"/>
      <c r="LAA30" s="49"/>
      <c r="LAB30" s="49"/>
      <c r="LAC30" s="49"/>
      <c r="LAD30" s="49"/>
      <c r="LAE30" s="49"/>
      <c r="LAF30" s="49"/>
      <c r="LAG30" s="49"/>
      <c r="LAH30" s="49"/>
      <c r="LAI30" s="49"/>
      <c r="LAJ30" s="49"/>
      <c r="LAK30" s="49"/>
      <c r="LAL30" s="49"/>
      <c r="LAM30" s="49"/>
      <c r="LAN30" s="49"/>
      <c r="LAO30" s="49"/>
      <c r="LAP30" s="49"/>
      <c r="LAQ30" s="49"/>
      <c r="LAR30" s="49"/>
      <c r="LAS30" s="49"/>
      <c r="LAT30" s="49"/>
      <c r="LAU30" s="49"/>
      <c r="LAV30" s="49"/>
      <c r="LAW30" s="47"/>
      <c r="LAX30" s="48"/>
      <c r="LAY30" s="49"/>
      <c r="LAZ30" s="49"/>
      <c r="LBA30" s="49"/>
      <c r="LBB30" s="49"/>
      <c r="LBC30" s="49"/>
      <c r="LBD30" s="49"/>
      <c r="LBE30" s="49"/>
      <c r="LBF30" s="49"/>
      <c r="LBG30" s="49"/>
      <c r="LBH30" s="49"/>
      <c r="LBI30" s="49"/>
      <c r="LBJ30" s="49"/>
      <c r="LBK30" s="49"/>
      <c r="LBL30" s="49"/>
      <c r="LBM30" s="49"/>
      <c r="LBN30" s="49"/>
      <c r="LBO30" s="49"/>
      <c r="LBP30" s="49"/>
      <c r="LBQ30" s="49"/>
      <c r="LBR30" s="49"/>
      <c r="LBS30" s="49"/>
      <c r="LBT30" s="49"/>
      <c r="LBU30" s="49"/>
      <c r="LBV30" s="49"/>
      <c r="LBW30" s="49"/>
      <c r="LBX30" s="49"/>
      <c r="LBY30" s="49"/>
      <c r="LBZ30" s="49"/>
      <c r="LCA30" s="47"/>
      <c r="LCB30" s="48"/>
      <c r="LCC30" s="49"/>
      <c r="LCD30" s="49"/>
      <c r="LCE30" s="49"/>
      <c r="LCF30" s="49"/>
      <c r="LCG30" s="49"/>
      <c r="LCH30" s="49"/>
      <c r="LCI30" s="49"/>
      <c r="LCJ30" s="49"/>
      <c r="LCK30" s="49"/>
      <c r="LCL30" s="49"/>
      <c r="LCM30" s="49"/>
      <c r="LCN30" s="49"/>
      <c r="LCO30" s="49"/>
      <c r="LCP30" s="49"/>
      <c r="LCQ30" s="49"/>
      <c r="LCR30" s="49"/>
      <c r="LCS30" s="49"/>
      <c r="LCT30" s="49"/>
      <c r="LCU30" s="49"/>
      <c r="LCV30" s="49"/>
      <c r="LCW30" s="49"/>
      <c r="LCX30" s="49"/>
      <c r="LCY30" s="49"/>
      <c r="LCZ30" s="49"/>
      <c r="LDA30" s="49"/>
      <c r="LDB30" s="49"/>
      <c r="LDC30" s="49"/>
      <c r="LDD30" s="49"/>
      <c r="LDE30" s="47"/>
      <c r="LDF30" s="48"/>
      <c r="LDG30" s="49"/>
      <c r="LDH30" s="49"/>
      <c r="LDI30" s="49"/>
      <c r="LDJ30" s="49"/>
      <c r="LDK30" s="49"/>
      <c r="LDL30" s="49"/>
      <c r="LDM30" s="49"/>
      <c r="LDN30" s="49"/>
      <c r="LDO30" s="49"/>
      <c r="LDP30" s="49"/>
      <c r="LDQ30" s="49"/>
      <c r="LDR30" s="49"/>
      <c r="LDS30" s="49"/>
      <c r="LDT30" s="49"/>
      <c r="LDU30" s="49"/>
      <c r="LDV30" s="49"/>
      <c r="LDW30" s="49"/>
      <c r="LDX30" s="49"/>
      <c r="LDY30" s="49"/>
      <c r="LDZ30" s="49"/>
      <c r="LEA30" s="49"/>
      <c r="LEB30" s="49"/>
      <c r="LEC30" s="49"/>
      <c r="LED30" s="49"/>
      <c r="LEE30" s="49"/>
      <c r="LEF30" s="49"/>
      <c r="LEG30" s="49"/>
      <c r="LEH30" s="49"/>
      <c r="LEI30" s="47"/>
      <c r="LEJ30" s="48"/>
      <c r="LEK30" s="49"/>
      <c r="LEL30" s="49"/>
      <c r="LEM30" s="49"/>
      <c r="LEN30" s="49"/>
      <c r="LEO30" s="49"/>
      <c r="LEP30" s="49"/>
      <c r="LEQ30" s="49"/>
      <c r="LER30" s="49"/>
      <c r="LES30" s="49"/>
      <c r="LET30" s="49"/>
      <c r="LEU30" s="49"/>
      <c r="LEV30" s="49"/>
      <c r="LEW30" s="49"/>
      <c r="LEX30" s="49"/>
      <c r="LEY30" s="49"/>
      <c r="LEZ30" s="49"/>
      <c r="LFA30" s="49"/>
      <c r="LFB30" s="49"/>
      <c r="LFC30" s="49"/>
      <c r="LFD30" s="49"/>
      <c r="LFE30" s="49"/>
      <c r="LFF30" s="49"/>
      <c r="LFG30" s="49"/>
      <c r="LFH30" s="49"/>
      <c r="LFI30" s="49"/>
      <c r="LFJ30" s="49"/>
      <c r="LFK30" s="49"/>
      <c r="LFL30" s="49"/>
      <c r="LFM30" s="47"/>
      <c r="LFN30" s="48"/>
      <c r="LFO30" s="49"/>
      <c r="LFP30" s="49"/>
      <c r="LFQ30" s="49"/>
      <c r="LFR30" s="49"/>
      <c r="LFS30" s="49"/>
      <c r="LFT30" s="49"/>
      <c r="LFU30" s="49"/>
      <c r="LFV30" s="49"/>
      <c r="LFW30" s="49"/>
      <c r="LFX30" s="49"/>
      <c r="LFY30" s="49"/>
      <c r="LFZ30" s="49"/>
      <c r="LGA30" s="49"/>
      <c r="LGB30" s="49"/>
      <c r="LGC30" s="49"/>
      <c r="LGD30" s="49"/>
      <c r="LGE30" s="49"/>
      <c r="LGF30" s="49"/>
      <c r="LGG30" s="49"/>
      <c r="LGH30" s="49"/>
      <c r="LGI30" s="49"/>
      <c r="LGJ30" s="49"/>
      <c r="LGK30" s="49"/>
      <c r="LGL30" s="49"/>
      <c r="LGM30" s="49"/>
      <c r="LGN30" s="49"/>
      <c r="LGO30" s="49"/>
      <c r="LGP30" s="49"/>
      <c r="LGQ30" s="47"/>
      <c r="LGR30" s="48"/>
      <c r="LGS30" s="49"/>
      <c r="LGT30" s="49"/>
      <c r="LGU30" s="49"/>
      <c r="LGV30" s="49"/>
      <c r="LGW30" s="49"/>
      <c r="LGX30" s="49"/>
      <c r="LGY30" s="49"/>
      <c r="LGZ30" s="49"/>
      <c r="LHA30" s="49"/>
      <c r="LHB30" s="49"/>
      <c r="LHC30" s="49"/>
      <c r="LHD30" s="49"/>
      <c r="LHE30" s="49"/>
      <c r="LHF30" s="49"/>
      <c r="LHG30" s="49"/>
      <c r="LHH30" s="49"/>
      <c r="LHI30" s="49"/>
      <c r="LHJ30" s="49"/>
      <c r="LHK30" s="49"/>
      <c r="LHL30" s="49"/>
      <c r="LHM30" s="49"/>
      <c r="LHN30" s="49"/>
      <c r="LHO30" s="49"/>
      <c r="LHP30" s="49"/>
      <c r="LHQ30" s="49"/>
      <c r="LHR30" s="49"/>
      <c r="LHS30" s="49"/>
      <c r="LHT30" s="49"/>
      <c r="LHU30" s="47"/>
      <c r="LHV30" s="48"/>
      <c r="LHW30" s="49"/>
      <c r="LHX30" s="49"/>
      <c r="LHY30" s="49"/>
      <c r="LHZ30" s="49"/>
      <c r="LIA30" s="49"/>
      <c r="LIB30" s="49"/>
      <c r="LIC30" s="49"/>
      <c r="LID30" s="49"/>
      <c r="LIE30" s="49"/>
      <c r="LIF30" s="49"/>
      <c r="LIG30" s="49"/>
      <c r="LIH30" s="49"/>
      <c r="LII30" s="49"/>
      <c r="LIJ30" s="49"/>
      <c r="LIK30" s="49"/>
      <c r="LIL30" s="49"/>
      <c r="LIM30" s="49"/>
      <c r="LIN30" s="49"/>
      <c r="LIO30" s="49"/>
      <c r="LIP30" s="49"/>
      <c r="LIQ30" s="49"/>
      <c r="LIR30" s="49"/>
      <c r="LIS30" s="49"/>
      <c r="LIT30" s="49"/>
      <c r="LIU30" s="49"/>
      <c r="LIV30" s="49"/>
      <c r="LIW30" s="49"/>
      <c r="LIX30" s="49"/>
      <c r="LIY30" s="47"/>
      <c r="LIZ30" s="48"/>
      <c r="LJA30" s="49"/>
      <c r="LJB30" s="49"/>
      <c r="LJC30" s="49"/>
      <c r="LJD30" s="49"/>
      <c r="LJE30" s="49"/>
      <c r="LJF30" s="49"/>
      <c r="LJG30" s="49"/>
      <c r="LJH30" s="49"/>
      <c r="LJI30" s="49"/>
      <c r="LJJ30" s="49"/>
      <c r="LJK30" s="49"/>
      <c r="LJL30" s="49"/>
      <c r="LJM30" s="49"/>
      <c r="LJN30" s="49"/>
      <c r="LJO30" s="49"/>
      <c r="LJP30" s="49"/>
      <c r="LJQ30" s="49"/>
      <c r="LJR30" s="49"/>
      <c r="LJS30" s="49"/>
      <c r="LJT30" s="49"/>
      <c r="LJU30" s="49"/>
      <c r="LJV30" s="49"/>
      <c r="LJW30" s="49"/>
      <c r="LJX30" s="49"/>
      <c r="LJY30" s="49"/>
      <c r="LJZ30" s="49"/>
      <c r="LKA30" s="49"/>
      <c r="LKB30" s="49"/>
      <c r="LKC30" s="47"/>
      <c r="LKD30" s="48"/>
      <c r="LKE30" s="49"/>
      <c r="LKF30" s="49"/>
      <c r="LKG30" s="49"/>
      <c r="LKH30" s="49"/>
      <c r="LKI30" s="49"/>
      <c r="LKJ30" s="49"/>
      <c r="LKK30" s="49"/>
      <c r="LKL30" s="49"/>
      <c r="LKM30" s="49"/>
      <c r="LKN30" s="49"/>
      <c r="LKO30" s="49"/>
      <c r="LKP30" s="49"/>
      <c r="LKQ30" s="49"/>
      <c r="LKR30" s="49"/>
      <c r="LKS30" s="49"/>
      <c r="LKT30" s="49"/>
      <c r="LKU30" s="49"/>
      <c r="LKV30" s="49"/>
      <c r="LKW30" s="49"/>
      <c r="LKX30" s="49"/>
      <c r="LKY30" s="49"/>
      <c r="LKZ30" s="49"/>
      <c r="LLA30" s="49"/>
      <c r="LLB30" s="49"/>
      <c r="LLC30" s="49"/>
      <c r="LLD30" s="49"/>
      <c r="LLE30" s="49"/>
      <c r="LLF30" s="49"/>
      <c r="LLG30" s="47"/>
      <c r="LLH30" s="48"/>
      <c r="LLI30" s="49"/>
      <c r="LLJ30" s="49"/>
      <c r="LLK30" s="49"/>
      <c r="LLL30" s="49"/>
      <c r="LLM30" s="49"/>
      <c r="LLN30" s="49"/>
      <c r="LLO30" s="49"/>
      <c r="LLP30" s="49"/>
      <c r="LLQ30" s="49"/>
      <c r="LLR30" s="49"/>
      <c r="LLS30" s="49"/>
      <c r="LLT30" s="49"/>
      <c r="LLU30" s="49"/>
      <c r="LLV30" s="49"/>
      <c r="LLW30" s="49"/>
      <c r="LLX30" s="49"/>
      <c r="LLY30" s="49"/>
      <c r="LLZ30" s="49"/>
      <c r="LMA30" s="49"/>
      <c r="LMB30" s="49"/>
      <c r="LMC30" s="49"/>
      <c r="LMD30" s="49"/>
      <c r="LME30" s="49"/>
      <c r="LMF30" s="49"/>
      <c r="LMG30" s="49"/>
      <c r="LMH30" s="49"/>
      <c r="LMI30" s="49"/>
      <c r="LMJ30" s="49"/>
      <c r="LMK30" s="47"/>
      <c r="LML30" s="48"/>
      <c r="LMM30" s="49"/>
      <c r="LMN30" s="49"/>
      <c r="LMO30" s="49"/>
      <c r="LMP30" s="49"/>
      <c r="LMQ30" s="49"/>
      <c r="LMR30" s="49"/>
      <c r="LMS30" s="49"/>
      <c r="LMT30" s="49"/>
      <c r="LMU30" s="49"/>
      <c r="LMV30" s="49"/>
      <c r="LMW30" s="49"/>
      <c r="LMX30" s="49"/>
      <c r="LMY30" s="49"/>
      <c r="LMZ30" s="49"/>
      <c r="LNA30" s="49"/>
      <c r="LNB30" s="49"/>
      <c r="LNC30" s="49"/>
      <c r="LND30" s="49"/>
      <c r="LNE30" s="49"/>
      <c r="LNF30" s="49"/>
      <c r="LNG30" s="49"/>
      <c r="LNH30" s="49"/>
      <c r="LNI30" s="49"/>
      <c r="LNJ30" s="49"/>
      <c r="LNK30" s="49"/>
      <c r="LNL30" s="49"/>
      <c r="LNM30" s="49"/>
      <c r="LNN30" s="49"/>
      <c r="LNO30" s="47"/>
      <c r="LNP30" s="48"/>
      <c r="LNQ30" s="49"/>
      <c r="LNR30" s="49"/>
      <c r="LNS30" s="49"/>
      <c r="LNT30" s="49"/>
      <c r="LNU30" s="49"/>
      <c r="LNV30" s="49"/>
      <c r="LNW30" s="49"/>
      <c r="LNX30" s="49"/>
      <c r="LNY30" s="49"/>
      <c r="LNZ30" s="49"/>
      <c r="LOA30" s="49"/>
      <c r="LOB30" s="49"/>
      <c r="LOC30" s="49"/>
      <c r="LOD30" s="49"/>
      <c r="LOE30" s="49"/>
      <c r="LOF30" s="49"/>
      <c r="LOG30" s="49"/>
      <c r="LOH30" s="49"/>
      <c r="LOI30" s="49"/>
      <c r="LOJ30" s="49"/>
      <c r="LOK30" s="49"/>
      <c r="LOL30" s="49"/>
      <c r="LOM30" s="49"/>
      <c r="LON30" s="49"/>
      <c r="LOO30" s="49"/>
      <c r="LOP30" s="49"/>
      <c r="LOQ30" s="49"/>
      <c r="LOR30" s="49"/>
      <c r="LOS30" s="47"/>
      <c r="LOT30" s="48"/>
      <c r="LOU30" s="49"/>
      <c r="LOV30" s="49"/>
      <c r="LOW30" s="49"/>
      <c r="LOX30" s="49"/>
      <c r="LOY30" s="49"/>
      <c r="LOZ30" s="49"/>
      <c r="LPA30" s="49"/>
      <c r="LPB30" s="49"/>
      <c r="LPC30" s="49"/>
      <c r="LPD30" s="49"/>
      <c r="LPE30" s="49"/>
      <c r="LPF30" s="49"/>
      <c r="LPG30" s="49"/>
      <c r="LPH30" s="49"/>
      <c r="LPI30" s="49"/>
      <c r="LPJ30" s="49"/>
      <c r="LPK30" s="49"/>
      <c r="LPL30" s="49"/>
      <c r="LPM30" s="49"/>
      <c r="LPN30" s="49"/>
      <c r="LPO30" s="49"/>
      <c r="LPP30" s="49"/>
      <c r="LPQ30" s="49"/>
      <c r="LPR30" s="49"/>
      <c r="LPS30" s="49"/>
      <c r="LPT30" s="49"/>
      <c r="LPU30" s="49"/>
      <c r="LPV30" s="49"/>
      <c r="LPW30" s="47"/>
      <c r="LPX30" s="48"/>
      <c r="LPY30" s="49"/>
      <c r="LPZ30" s="49"/>
      <c r="LQA30" s="49"/>
      <c r="LQB30" s="49"/>
      <c r="LQC30" s="49"/>
      <c r="LQD30" s="49"/>
      <c r="LQE30" s="49"/>
      <c r="LQF30" s="49"/>
      <c r="LQG30" s="49"/>
      <c r="LQH30" s="49"/>
      <c r="LQI30" s="49"/>
      <c r="LQJ30" s="49"/>
      <c r="LQK30" s="49"/>
      <c r="LQL30" s="49"/>
      <c r="LQM30" s="49"/>
      <c r="LQN30" s="49"/>
      <c r="LQO30" s="49"/>
      <c r="LQP30" s="49"/>
      <c r="LQQ30" s="49"/>
      <c r="LQR30" s="49"/>
      <c r="LQS30" s="49"/>
      <c r="LQT30" s="49"/>
      <c r="LQU30" s="49"/>
      <c r="LQV30" s="49"/>
      <c r="LQW30" s="49"/>
      <c r="LQX30" s="49"/>
      <c r="LQY30" s="49"/>
      <c r="LQZ30" s="49"/>
      <c r="LRA30" s="47"/>
      <c r="LRB30" s="48"/>
      <c r="LRC30" s="49"/>
      <c r="LRD30" s="49"/>
      <c r="LRE30" s="49"/>
      <c r="LRF30" s="49"/>
      <c r="LRG30" s="49"/>
      <c r="LRH30" s="49"/>
      <c r="LRI30" s="49"/>
      <c r="LRJ30" s="49"/>
      <c r="LRK30" s="49"/>
      <c r="LRL30" s="49"/>
      <c r="LRM30" s="49"/>
      <c r="LRN30" s="49"/>
      <c r="LRO30" s="49"/>
      <c r="LRP30" s="49"/>
      <c r="LRQ30" s="49"/>
      <c r="LRR30" s="49"/>
      <c r="LRS30" s="49"/>
      <c r="LRT30" s="49"/>
      <c r="LRU30" s="49"/>
      <c r="LRV30" s="49"/>
      <c r="LRW30" s="49"/>
      <c r="LRX30" s="49"/>
      <c r="LRY30" s="49"/>
      <c r="LRZ30" s="49"/>
      <c r="LSA30" s="49"/>
      <c r="LSB30" s="49"/>
      <c r="LSC30" s="49"/>
      <c r="LSD30" s="49"/>
      <c r="LSE30" s="47"/>
      <c r="LSF30" s="48"/>
      <c r="LSG30" s="49"/>
      <c r="LSH30" s="49"/>
      <c r="LSI30" s="49"/>
      <c r="LSJ30" s="49"/>
      <c r="LSK30" s="49"/>
      <c r="LSL30" s="49"/>
      <c r="LSM30" s="49"/>
      <c r="LSN30" s="49"/>
      <c r="LSO30" s="49"/>
      <c r="LSP30" s="49"/>
      <c r="LSQ30" s="49"/>
      <c r="LSR30" s="49"/>
      <c r="LSS30" s="49"/>
      <c r="LST30" s="49"/>
      <c r="LSU30" s="49"/>
      <c r="LSV30" s="49"/>
      <c r="LSW30" s="49"/>
      <c r="LSX30" s="49"/>
      <c r="LSY30" s="49"/>
      <c r="LSZ30" s="49"/>
      <c r="LTA30" s="49"/>
      <c r="LTB30" s="49"/>
      <c r="LTC30" s="49"/>
      <c r="LTD30" s="49"/>
      <c r="LTE30" s="49"/>
      <c r="LTF30" s="49"/>
      <c r="LTG30" s="49"/>
      <c r="LTH30" s="49"/>
      <c r="LTI30" s="47"/>
      <c r="LTJ30" s="48"/>
      <c r="LTK30" s="49"/>
      <c r="LTL30" s="49"/>
      <c r="LTM30" s="49"/>
      <c r="LTN30" s="49"/>
      <c r="LTO30" s="49"/>
      <c r="LTP30" s="49"/>
      <c r="LTQ30" s="49"/>
      <c r="LTR30" s="49"/>
      <c r="LTS30" s="49"/>
      <c r="LTT30" s="49"/>
      <c r="LTU30" s="49"/>
      <c r="LTV30" s="49"/>
      <c r="LTW30" s="49"/>
      <c r="LTX30" s="49"/>
      <c r="LTY30" s="49"/>
      <c r="LTZ30" s="49"/>
      <c r="LUA30" s="49"/>
      <c r="LUB30" s="49"/>
      <c r="LUC30" s="49"/>
      <c r="LUD30" s="49"/>
      <c r="LUE30" s="49"/>
      <c r="LUF30" s="49"/>
      <c r="LUG30" s="49"/>
      <c r="LUH30" s="49"/>
      <c r="LUI30" s="49"/>
      <c r="LUJ30" s="49"/>
      <c r="LUK30" s="49"/>
      <c r="LUL30" s="49"/>
      <c r="LUM30" s="47"/>
      <c r="LUN30" s="48"/>
      <c r="LUO30" s="49"/>
      <c r="LUP30" s="49"/>
      <c r="LUQ30" s="49"/>
      <c r="LUR30" s="49"/>
      <c r="LUS30" s="49"/>
      <c r="LUT30" s="49"/>
      <c r="LUU30" s="49"/>
      <c r="LUV30" s="49"/>
      <c r="LUW30" s="49"/>
      <c r="LUX30" s="49"/>
      <c r="LUY30" s="49"/>
      <c r="LUZ30" s="49"/>
      <c r="LVA30" s="49"/>
      <c r="LVB30" s="49"/>
      <c r="LVC30" s="49"/>
      <c r="LVD30" s="49"/>
      <c r="LVE30" s="49"/>
      <c r="LVF30" s="49"/>
      <c r="LVG30" s="49"/>
      <c r="LVH30" s="49"/>
      <c r="LVI30" s="49"/>
      <c r="LVJ30" s="49"/>
      <c r="LVK30" s="49"/>
      <c r="LVL30" s="49"/>
      <c r="LVM30" s="49"/>
      <c r="LVN30" s="49"/>
      <c r="LVO30" s="49"/>
      <c r="LVP30" s="49"/>
      <c r="LVQ30" s="47"/>
      <c r="LVR30" s="48"/>
      <c r="LVS30" s="49"/>
      <c r="LVT30" s="49"/>
      <c r="LVU30" s="49"/>
      <c r="LVV30" s="49"/>
      <c r="LVW30" s="49"/>
      <c r="LVX30" s="49"/>
      <c r="LVY30" s="49"/>
      <c r="LVZ30" s="49"/>
      <c r="LWA30" s="49"/>
      <c r="LWB30" s="49"/>
      <c r="LWC30" s="49"/>
      <c r="LWD30" s="49"/>
      <c r="LWE30" s="49"/>
      <c r="LWF30" s="49"/>
      <c r="LWG30" s="49"/>
      <c r="LWH30" s="49"/>
      <c r="LWI30" s="49"/>
      <c r="LWJ30" s="49"/>
      <c r="LWK30" s="49"/>
      <c r="LWL30" s="49"/>
      <c r="LWM30" s="49"/>
      <c r="LWN30" s="49"/>
      <c r="LWO30" s="49"/>
      <c r="LWP30" s="49"/>
      <c r="LWQ30" s="49"/>
      <c r="LWR30" s="49"/>
      <c r="LWS30" s="49"/>
      <c r="LWT30" s="49"/>
      <c r="LWU30" s="47"/>
      <c r="LWV30" s="48"/>
      <c r="LWW30" s="49"/>
      <c r="LWX30" s="49"/>
      <c r="LWY30" s="49"/>
      <c r="LWZ30" s="49"/>
      <c r="LXA30" s="49"/>
      <c r="LXB30" s="49"/>
      <c r="LXC30" s="49"/>
      <c r="LXD30" s="49"/>
      <c r="LXE30" s="49"/>
      <c r="LXF30" s="49"/>
      <c r="LXG30" s="49"/>
      <c r="LXH30" s="49"/>
      <c r="LXI30" s="49"/>
      <c r="LXJ30" s="49"/>
      <c r="LXK30" s="49"/>
      <c r="LXL30" s="49"/>
      <c r="LXM30" s="49"/>
      <c r="LXN30" s="49"/>
      <c r="LXO30" s="49"/>
      <c r="LXP30" s="49"/>
      <c r="LXQ30" s="49"/>
      <c r="LXR30" s="49"/>
      <c r="LXS30" s="49"/>
      <c r="LXT30" s="49"/>
      <c r="LXU30" s="49"/>
      <c r="LXV30" s="49"/>
      <c r="LXW30" s="49"/>
      <c r="LXX30" s="49"/>
      <c r="LXY30" s="47"/>
      <c r="LXZ30" s="48"/>
      <c r="LYA30" s="49"/>
      <c r="LYB30" s="49"/>
      <c r="LYC30" s="49"/>
      <c r="LYD30" s="49"/>
      <c r="LYE30" s="49"/>
      <c r="LYF30" s="49"/>
      <c r="LYG30" s="49"/>
      <c r="LYH30" s="49"/>
      <c r="LYI30" s="49"/>
      <c r="LYJ30" s="49"/>
      <c r="LYK30" s="49"/>
      <c r="LYL30" s="49"/>
      <c r="LYM30" s="49"/>
      <c r="LYN30" s="49"/>
      <c r="LYO30" s="49"/>
      <c r="LYP30" s="49"/>
      <c r="LYQ30" s="49"/>
      <c r="LYR30" s="49"/>
      <c r="LYS30" s="49"/>
      <c r="LYT30" s="49"/>
      <c r="LYU30" s="49"/>
      <c r="LYV30" s="49"/>
      <c r="LYW30" s="49"/>
      <c r="LYX30" s="49"/>
      <c r="LYY30" s="49"/>
      <c r="LYZ30" s="49"/>
      <c r="LZA30" s="49"/>
      <c r="LZB30" s="49"/>
      <c r="LZC30" s="47"/>
      <c r="LZD30" s="48"/>
      <c r="LZE30" s="49"/>
      <c r="LZF30" s="49"/>
      <c r="LZG30" s="49"/>
      <c r="LZH30" s="49"/>
      <c r="LZI30" s="49"/>
      <c r="LZJ30" s="49"/>
      <c r="LZK30" s="49"/>
      <c r="LZL30" s="49"/>
      <c r="LZM30" s="49"/>
      <c r="LZN30" s="49"/>
      <c r="LZO30" s="49"/>
      <c r="LZP30" s="49"/>
      <c r="LZQ30" s="49"/>
      <c r="LZR30" s="49"/>
      <c r="LZS30" s="49"/>
      <c r="LZT30" s="49"/>
      <c r="LZU30" s="49"/>
      <c r="LZV30" s="49"/>
      <c r="LZW30" s="49"/>
      <c r="LZX30" s="49"/>
      <c r="LZY30" s="49"/>
      <c r="LZZ30" s="49"/>
      <c r="MAA30" s="49"/>
      <c r="MAB30" s="49"/>
      <c r="MAC30" s="49"/>
      <c r="MAD30" s="49"/>
      <c r="MAE30" s="49"/>
      <c r="MAF30" s="49"/>
      <c r="MAG30" s="47"/>
      <c r="MAH30" s="48"/>
      <c r="MAI30" s="49"/>
      <c r="MAJ30" s="49"/>
      <c r="MAK30" s="49"/>
      <c r="MAL30" s="49"/>
      <c r="MAM30" s="49"/>
      <c r="MAN30" s="49"/>
      <c r="MAO30" s="49"/>
      <c r="MAP30" s="49"/>
      <c r="MAQ30" s="49"/>
      <c r="MAR30" s="49"/>
      <c r="MAS30" s="49"/>
      <c r="MAT30" s="49"/>
      <c r="MAU30" s="49"/>
      <c r="MAV30" s="49"/>
      <c r="MAW30" s="49"/>
      <c r="MAX30" s="49"/>
      <c r="MAY30" s="49"/>
      <c r="MAZ30" s="49"/>
      <c r="MBA30" s="49"/>
      <c r="MBB30" s="49"/>
      <c r="MBC30" s="49"/>
      <c r="MBD30" s="49"/>
      <c r="MBE30" s="49"/>
      <c r="MBF30" s="49"/>
      <c r="MBG30" s="49"/>
      <c r="MBH30" s="49"/>
      <c r="MBI30" s="49"/>
      <c r="MBJ30" s="49"/>
      <c r="MBK30" s="47"/>
      <c r="MBL30" s="48"/>
      <c r="MBM30" s="49"/>
      <c r="MBN30" s="49"/>
      <c r="MBO30" s="49"/>
      <c r="MBP30" s="49"/>
      <c r="MBQ30" s="49"/>
      <c r="MBR30" s="49"/>
      <c r="MBS30" s="49"/>
      <c r="MBT30" s="49"/>
      <c r="MBU30" s="49"/>
      <c r="MBV30" s="49"/>
      <c r="MBW30" s="49"/>
      <c r="MBX30" s="49"/>
      <c r="MBY30" s="49"/>
      <c r="MBZ30" s="49"/>
      <c r="MCA30" s="49"/>
      <c r="MCB30" s="49"/>
      <c r="MCC30" s="49"/>
      <c r="MCD30" s="49"/>
      <c r="MCE30" s="49"/>
      <c r="MCF30" s="49"/>
      <c r="MCG30" s="49"/>
      <c r="MCH30" s="49"/>
      <c r="MCI30" s="49"/>
      <c r="MCJ30" s="49"/>
      <c r="MCK30" s="49"/>
      <c r="MCL30" s="49"/>
      <c r="MCM30" s="49"/>
      <c r="MCN30" s="49"/>
      <c r="MCO30" s="47"/>
      <c r="MCP30" s="48"/>
      <c r="MCQ30" s="49"/>
      <c r="MCR30" s="49"/>
      <c r="MCS30" s="49"/>
      <c r="MCT30" s="49"/>
      <c r="MCU30" s="49"/>
      <c r="MCV30" s="49"/>
      <c r="MCW30" s="49"/>
      <c r="MCX30" s="49"/>
      <c r="MCY30" s="49"/>
      <c r="MCZ30" s="49"/>
      <c r="MDA30" s="49"/>
      <c r="MDB30" s="49"/>
      <c r="MDC30" s="49"/>
      <c r="MDD30" s="49"/>
      <c r="MDE30" s="49"/>
      <c r="MDF30" s="49"/>
      <c r="MDG30" s="49"/>
      <c r="MDH30" s="49"/>
      <c r="MDI30" s="49"/>
      <c r="MDJ30" s="49"/>
      <c r="MDK30" s="49"/>
      <c r="MDL30" s="49"/>
      <c r="MDM30" s="49"/>
      <c r="MDN30" s="49"/>
      <c r="MDO30" s="49"/>
      <c r="MDP30" s="49"/>
      <c r="MDQ30" s="49"/>
      <c r="MDR30" s="49"/>
      <c r="MDS30" s="47"/>
      <c r="MDT30" s="48"/>
      <c r="MDU30" s="49"/>
      <c r="MDV30" s="49"/>
      <c r="MDW30" s="49"/>
      <c r="MDX30" s="49"/>
      <c r="MDY30" s="49"/>
      <c r="MDZ30" s="49"/>
      <c r="MEA30" s="49"/>
      <c r="MEB30" s="49"/>
      <c r="MEC30" s="49"/>
      <c r="MED30" s="49"/>
      <c r="MEE30" s="49"/>
      <c r="MEF30" s="49"/>
      <c r="MEG30" s="49"/>
      <c r="MEH30" s="49"/>
      <c r="MEI30" s="49"/>
      <c r="MEJ30" s="49"/>
      <c r="MEK30" s="49"/>
      <c r="MEL30" s="49"/>
      <c r="MEM30" s="49"/>
      <c r="MEN30" s="49"/>
      <c r="MEO30" s="49"/>
      <c r="MEP30" s="49"/>
      <c r="MEQ30" s="49"/>
      <c r="MER30" s="49"/>
      <c r="MES30" s="49"/>
      <c r="MET30" s="49"/>
      <c r="MEU30" s="49"/>
      <c r="MEV30" s="49"/>
      <c r="MEW30" s="47"/>
      <c r="MEX30" s="48"/>
      <c r="MEY30" s="49"/>
      <c r="MEZ30" s="49"/>
      <c r="MFA30" s="49"/>
      <c r="MFB30" s="49"/>
      <c r="MFC30" s="49"/>
      <c r="MFD30" s="49"/>
      <c r="MFE30" s="49"/>
      <c r="MFF30" s="49"/>
      <c r="MFG30" s="49"/>
      <c r="MFH30" s="49"/>
      <c r="MFI30" s="49"/>
      <c r="MFJ30" s="49"/>
      <c r="MFK30" s="49"/>
      <c r="MFL30" s="49"/>
      <c r="MFM30" s="49"/>
      <c r="MFN30" s="49"/>
      <c r="MFO30" s="49"/>
      <c r="MFP30" s="49"/>
      <c r="MFQ30" s="49"/>
      <c r="MFR30" s="49"/>
      <c r="MFS30" s="49"/>
      <c r="MFT30" s="49"/>
      <c r="MFU30" s="49"/>
      <c r="MFV30" s="49"/>
      <c r="MFW30" s="49"/>
      <c r="MFX30" s="49"/>
      <c r="MFY30" s="49"/>
      <c r="MFZ30" s="49"/>
      <c r="MGA30" s="47"/>
      <c r="MGB30" s="48"/>
      <c r="MGC30" s="49"/>
      <c r="MGD30" s="49"/>
      <c r="MGE30" s="49"/>
      <c r="MGF30" s="49"/>
      <c r="MGG30" s="49"/>
      <c r="MGH30" s="49"/>
      <c r="MGI30" s="49"/>
      <c r="MGJ30" s="49"/>
      <c r="MGK30" s="49"/>
      <c r="MGL30" s="49"/>
      <c r="MGM30" s="49"/>
      <c r="MGN30" s="49"/>
      <c r="MGO30" s="49"/>
      <c r="MGP30" s="49"/>
      <c r="MGQ30" s="49"/>
      <c r="MGR30" s="49"/>
      <c r="MGS30" s="49"/>
      <c r="MGT30" s="49"/>
      <c r="MGU30" s="49"/>
      <c r="MGV30" s="49"/>
      <c r="MGW30" s="49"/>
      <c r="MGX30" s="49"/>
      <c r="MGY30" s="49"/>
      <c r="MGZ30" s="49"/>
      <c r="MHA30" s="49"/>
      <c r="MHB30" s="49"/>
      <c r="MHC30" s="49"/>
      <c r="MHD30" s="49"/>
      <c r="MHE30" s="47"/>
      <c r="MHF30" s="48"/>
      <c r="MHG30" s="49"/>
      <c r="MHH30" s="49"/>
      <c r="MHI30" s="49"/>
      <c r="MHJ30" s="49"/>
      <c r="MHK30" s="49"/>
      <c r="MHL30" s="49"/>
      <c r="MHM30" s="49"/>
      <c r="MHN30" s="49"/>
      <c r="MHO30" s="49"/>
      <c r="MHP30" s="49"/>
      <c r="MHQ30" s="49"/>
      <c r="MHR30" s="49"/>
      <c r="MHS30" s="49"/>
      <c r="MHT30" s="49"/>
      <c r="MHU30" s="49"/>
      <c r="MHV30" s="49"/>
      <c r="MHW30" s="49"/>
      <c r="MHX30" s="49"/>
      <c r="MHY30" s="49"/>
      <c r="MHZ30" s="49"/>
      <c r="MIA30" s="49"/>
      <c r="MIB30" s="49"/>
      <c r="MIC30" s="49"/>
      <c r="MID30" s="49"/>
      <c r="MIE30" s="49"/>
      <c r="MIF30" s="49"/>
      <c r="MIG30" s="49"/>
      <c r="MIH30" s="49"/>
      <c r="MII30" s="47"/>
      <c r="MIJ30" s="48"/>
      <c r="MIK30" s="49"/>
      <c r="MIL30" s="49"/>
      <c r="MIM30" s="49"/>
      <c r="MIN30" s="49"/>
      <c r="MIO30" s="49"/>
      <c r="MIP30" s="49"/>
      <c r="MIQ30" s="49"/>
      <c r="MIR30" s="49"/>
      <c r="MIS30" s="49"/>
      <c r="MIT30" s="49"/>
      <c r="MIU30" s="49"/>
      <c r="MIV30" s="49"/>
      <c r="MIW30" s="49"/>
      <c r="MIX30" s="49"/>
      <c r="MIY30" s="49"/>
      <c r="MIZ30" s="49"/>
      <c r="MJA30" s="49"/>
      <c r="MJB30" s="49"/>
      <c r="MJC30" s="49"/>
      <c r="MJD30" s="49"/>
      <c r="MJE30" s="49"/>
      <c r="MJF30" s="49"/>
      <c r="MJG30" s="49"/>
      <c r="MJH30" s="49"/>
      <c r="MJI30" s="49"/>
      <c r="MJJ30" s="49"/>
      <c r="MJK30" s="49"/>
      <c r="MJL30" s="49"/>
      <c r="MJM30" s="47"/>
      <c r="MJN30" s="48"/>
      <c r="MJO30" s="49"/>
      <c r="MJP30" s="49"/>
      <c r="MJQ30" s="49"/>
      <c r="MJR30" s="49"/>
      <c r="MJS30" s="49"/>
      <c r="MJT30" s="49"/>
      <c r="MJU30" s="49"/>
      <c r="MJV30" s="49"/>
      <c r="MJW30" s="49"/>
      <c r="MJX30" s="49"/>
      <c r="MJY30" s="49"/>
      <c r="MJZ30" s="49"/>
      <c r="MKA30" s="49"/>
      <c r="MKB30" s="49"/>
      <c r="MKC30" s="49"/>
      <c r="MKD30" s="49"/>
      <c r="MKE30" s="49"/>
      <c r="MKF30" s="49"/>
      <c r="MKG30" s="49"/>
      <c r="MKH30" s="49"/>
      <c r="MKI30" s="49"/>
      <c r="MKJ30" s="49"/>
      <c r="MKK30" s="49"/>
      <c r="MKL30" s="49"/>
      <c r="MKM30" s="49"/>
      <c r="MKN30" s="49"/>
      <c r="MKO30" s="49"/>
      <c r="MKP30" s="49"/>
      <c r="MKQ30" s="47"/>
      <c r="MKR30" s="48"/>
      <c r="MKS30" s="49"/>
      <c r="MKT30" s="49"/>
      <c r="MKU30" s="49"/>
      <c r="MKV30" s="49"/>
      <c r="MKW30" s="49"/>
      <c r="MKX30" s="49"/>
      <c r="MKY30" s="49"/>
      <c r="MKZ30" s="49"/>
      <c r="MLA30" s="49"/>
      <c r="MLB30" s="49"/>
      <c r="MLC30" s="49"/>
      <c r="MLD30" s="49"/>
      <c r="MLE30" s="49"/>
      <c r="MLF30" s="49"/>
      <c r="MLG30" s="49"/>
      <c r="MLH30" s="49"/>
      <c r="MLI30" s="49"/>
      <c r="MLJ30" s="49"/>
      <c r="MLK30" s="49"/>
      <c r="MLL30" s="49"/>
      <c r="MLM30" s="49"/>
      <c r="MLN30" s="49"/>
      <c r="MLO30" s="49"/>
      <c r="MLP30" s="49"/>
      <c r="MLQ30" s="49"/>
      <c r="MLR30" s="49"/>
      <c r="MLS30" s="49"/>
      <c r="MLT30" s="49"/>
      <c r="MLU30" s="47"/>
      <c r="MLV30" s="48"/>
      <c r="MLW30" s="49"/>
      <c r="MLX30" s="49"/>
      <c r="MLY30" s="49"/>
      <c r="MLZ30" s="49"/>
      <c r="MMA30" s="49"/>
      <c r="MMB30" s="49"/>
      <c r="MMC30" s="49"/>
      <c r="MMD30" s="49"/>
      <c r="MME30" s="49"/>
      <c r="MMF30" s="49"/>
      <c r="MMG30" s="49"/>
      <c r="MMH30" s="49"/>
      <c r="MMI30" s="49"/>
      <c r="MMJ30" s="49"/>
      <c r="MMK30" s="49"/>
      <c r="MML30" s="49"/>
      <c r="MMM30" s="49"/>
      <c r="MMN30" s="49"/>
      <c r="MMO30" s="49"/>
      <c r="MMP30" s="49"/>
      <c r="MMQ30" s="49"/>
      <c r="MMR30" s="49"/>
      <c r="MMS30" s="49"/>
      <c r="MMT30" s="49"/>
      <c r="MMU30" s="49"/>
      <c r="MMV30" s="49"/>
      <c r="MMW30" s="49"/>
      <c r="MMX30" s="49"/>
      <c r="MMY30" s="47"/>
      <c r="MMZ30" s="48"/>
      <c r="MNA30" s="49"/>
      <c r="MNB30" s="49"/>
      <c r="MNC30" s="49"/>
      <c r="MND30" s="49"/>
      <c r="MNE30" s="49"/>
      <c r="MNF30" s="49"/>
      <c r="MNG30" s="49"/>
      <c r="MNH30" s="49"/>
      <c r="MNI30" s="49"/>
      <c r="MNJ30" s="49"/>
      <c r="MNK30" s="49"/>
      <c r="MNL30" s="49"/>
      <c r="MNM30" s="49"/>
      <c r="MNN30" s="49"/>
      <c r="MNO30" s="49"/>
      <c r="MNP30" s="49"/>
      <c r="MNQ30" s="49"/>
      <c r="MNR30" s="49"/>
      <c r="MNS30" s="49"/>
      <c r="MNT30" s="49"/>
      <c r="MNU30" s="49"/>
      <c r="MNV30" s="49"/>
      <c r="MNW30" s="49"/>
      <c r="MNX30" s="49"/>
      <c r="MNY30" s="49"/>
      <c r="MNZ30" s="49"/>
      <c r="MOA30" s="49"/>
      <c r="MOB30" s="49"/>
      <c r="MOC30" s="47"/>
      <c r="MOD30" s="48"/>
      <c r="MOE30" s="49"/>
      <c r="MOF30" s="49"/>
      <c r="MOG30" s="49"/>
      <c r="MOH30" s="49"/>
      <c r="MOI30" s="49"/>
      <c r="MOJ30" s="49"/>
      <c r="MOK30" s="49"/>
      <c r="MOL30" s="49"/>
      <c r="MOM30" s="49"/>
      <c r="MON30" s="49"/>
      <c r="MOO30" s="49"/>
      <c r="MOP30" s="49"/>
      <c r="MOQ30" s="49"/>
      <c r="MOR30" s="49"/>
      <c r="MOS30" s="49"/>
      <c r="MOT30" s="49"/>
      <c r="MOU30" s="49"/>
      <c r="MOV30" s="49"/>
      <c r="MOW30" s="49"/>
      <c r="MOX30" s="49"/>
      <c r="MOY30" s="49"/>
      <c r="MOZ30" s="49"/>
      <c r="MPA30" s="49"/>
      <c r="MPB30" s="49"/>
      <c r="MPC30" s="49"/>
      <c r="MPD30" s="49"/>
      <c r="MPE30" s="49"/>
      <c r="MPF30" s="49"/>
      <c r="MPG30" s="47"/>
      <c r="MPH30" s="48"/>
      <c r="MPI30" s="49"/>
      <c r="MPJ30" s="49"/>
      <c r="MPK30" s="49"/>
      <c r="MPL30" s="49"/>
      <c r="MPM30" s="49"/>
      <c r="MPN30" s="49"/>
      <c r="MPO30" s="49"/>
      <c r="MPP30" s="49"/>
      <c r="MPQ30" s="49"/>
      <c r="MPR30" s="49"/>
      <c r="MPS30" s="49"/>
      <c r="MPT30" s="49"/>
      <c r="MPU30" s="49"/>
      <c r="MPV30" s="49"/>
      <c r="MPW30" s="49"/>
      <c r="MPX30" s="49"/>
      <c r="MPY30" s="49"/>
      <c r="MPZ30" s="49"/>
      <c r="MQA30" s="49"/>
      <c r="MQB30" s="49"/>
      <c r="MQC30" s="49"/>
      <c r="MQD30" s="49"/>
      <c r="MQE30" s="49"/>
      <c r="MQF30" s="49"/>
      <c r="MQG30" s="49"/>
      <c r="MQH30" s="49"/>
      <c r="MQI30" s="49"/>
      <c r="MQJ30" s="49"/>
      <c r="MQK30" s="47"/>
      <c r="MQL30" s="48"/>
      <c r="MQM30" s="49"/>
      <c r="MQN30" s="49"/>
      <c r="MQO30" s="49"/>
      <c r="MQP30" s="49"/>
      <c r="MQQ30" s="49"/>
      <c r="MQR30" s="49"/>
      <c r="MQS30" s="49"/>
      <c r="MQT30" s="49"/>
      <c r="MQU30" s="49"/>
      <c r="MQV30" s="49"/>
      <c r="MQW30" s="49"/>
      <c r="MQX30" s="49"/>
      <c r="MQY30" s="49"/>
      <c r="MQZ30" s="49"/>
      <c r="MRA30" s="49"/>
      <c r="MRB30" s="49"/>
      <c r="MRC30" s="49"/>
      <c r="MRD30" s="49"/>
      <c r="MRE30" s="49"/>
      <c r="MRF30" s="49"/>
      <c r="MRG30" s="49"/>
      <c r="MRH30" s="49"/>
      <c r="MRI30" s="49"/>
      <c r="MRJ30" s="49"/>
      <c r="MRK30" s="49"/>
      <c r="MRL30" s="49"/>
      <c r="MRM30" s="49"/>
      <c r="MRN30" s="49"/>
      <c r="MRO30" s="47"/>
      <c r="MRP30" s="48"/>
      <c r="MRQ30" s="49"/>
      <c r="MRR30" s="49"/>
      <c r="MRS30" s="49"/>
      <c r="MRT30" s="49"/>
      <c r="MRU30" s="49"/>
      <c r="MRV30" s="49"/>
      <c r="MRW30" s="49"/>
      <c r="MRX30" s="49"/>
      <c r="MRY30" s="49"/>
      <c r="MRZ30" s="49"/>
      <c r="MSA30" s="49"/>
      <c r="MSB30" s="49"/>
      <c r="MSC30" s="49"/>
      <c r="MSD30" s="49"/>
      <c r="MSE30" s="49"/>
      <c r="MSF30" s="49"/>
      <c r="MSG30" s="49"/>
      <c r="MSH30" s="49"/>
      <c r="MSI30" s="49"/>
      <c r="MSJ30" s="49"/>
      <c r="MSK30" s="49"/>
      <c r="MSL30" s="49"/>
      <c r="MSM30" s="49"/>
      <c r="MSN30" s="49"/>
      <c r="MSO30" s="49"/>
      <c r="MSP30" s="49"/>
      <c r="MSQ30" s="49"/>
      <c r="MSR30" s="49"/>
      <c r="MSS30" s="47"/>
      <c r="MST30" s="48"/>
      <c r="MSU30" s="49"/>
      <c r="MSV30" s="49"/>
      <c r="MSW30" s="49"/>
      <c r="MSX30" s="49"/>
      <c r="MSY30" s="49"/>
      <c r="MSZ30" s="49"/>
      <c r="MTA30" s="49"/>
      <c r="MTB30" s="49"/>
      <c r="MTC30" s="49"/>
      <c r="MTD30" s="49"/>
      <c r="MTE30" s="49"/>
      <c r="MTF30" s="49"/>
      <c r="MTG30" s="49"/>
      <c r="MTH30" s="49"/>
      <c r="MTI30" s="49"/>
      <c r="MTJ30" s="49"/>
      <c r="MTK30" s="49"/>
      <c r="MTL30" s="49"/>
      <c r="MTM30" s="49"/>
      <c r="MTN30" s="49"/>
      <c r="MTO30" s="49"/>
      <c r="MTP30" s="49"/>
      <c r="MTQ30" s="49"/>
      <c r="MTR30" s="49"/>
      <c r="MTS30" s="49"/>
      <c r="MTT30" s="49"/>
      <c r="MTU30" s="49"/>
      <c r="MTV30" s="49"/>
      <c r="MTW30" s="47"/>
      <c r="MTX30" s="48"/>
      <c r="MTY30" s="49"/>
      <c r="MTZ30" s="49"/>
      <c r="MUA30" s="49"/>
      <c r="MUB30" s="49"/>
      <c r="MUC30" s="49"/>
      <c r="MUD30" s="49"/>
      <c r="MUE30" s="49"/>
      <c r="MUF30" s="49"/>
      <c r="MUG30" s="49"/>
      <c r="MUH30" s="49"/>
      <c r="MUI30" s="49"/>
      <c r="MUJ30" s="49"/>
      <c r="MUK30" s="49"/>
      <c r="MUL30" s="49"/>
      <c r="MUM30" s="49"/>
      <c r="MUN30" s="49"/>
      <c r="MUO30" s="49"/>
      <c r="MUP30" s="49"/>
      <c r="MUQ30" s="49"/>
      <c r="MUR30" s="49"/>
      <c r="MUS30" s="49"/>
      <c r="MUT30" s="49"/>
      <c r="MUU30" s="49"/>
      <c r="MUV30" s="49"/>
      <c r="MUW30" s="49"/>
      <c r="MUX30" s="49"/>
      <c r="MUY30" s="49"/>
      <c r="MUZ30" s="49"/>
      <c r="MVA30" s="47"/>
      <c r="MVB30" s="48"/>
      <c r="MVC30" s="49"/>
      <c r="MVD30" s="49"/>
      <c r="MVE30" s="49"/>
      <c r="MVF30" s="49"/>
      <c r="MVG30" s="49"/>
      <c r="MVH30" s="49"/>
      <c r="MVI30" s="49"/>
      <c r="MVJ30" s="49"/>
      <c r="MVK30" s="49"/>
      <c r="MVL30" s="49"/>
      <c r="MVM30" s="49"/>
      <c r="MVN30" s="49"/>
      <c r="MVO30" s="49"/>
      <c r="MVP30" s="49"/>
      <c r="MVQ30" s="49"/>
      <c r="MVR30" s="49"/>
      <c r="MVS30" s="49"/>
      <c r="MVT30" s="49"/>
      <c r="MVU30" s="49"/>
      <c r="MVV30" s="49"/>
      <c r="MVW30" s="49"/>
      <c r="MVX30" s="49"/>
      <c r="MVY30" s="49"/>
      <c r="MVZ30" s="49"/>
      <c r="MWA30" s="49"/>
      <c r="MWB30" s="49"/>
      <c r="MWC30" s="49"/>
      <c r="MWD30" s="49"/>
      <c r="MWE30" s="47"/>
      <c r="MWF30" s="48"/>
      <c r="MWG30" s="49"/>
      <c r="MWH30" s="49"/>
      <c r="MWI30" s="49"/>
      <c r="MWJ30" s="49"/>
      <c r="MWK30" s="49"/>
      <c r="MWL30" s="49"/>
      <c r="MWM30" s="49"/>
      <c r="MWN30" s="49"/>
      <c r="MWO30" s="49"/>
      <c r="MWP30" s="49"/>
      <c r="MWQ30" s="49"/>
      <c r="MWR30" s="49"/>
      <c r="MWS30" s="49"/>
      <c r="MWT30" s="49"/>
      <c r="MWU30" s="49"/>
      <c r="MWV30" s="49"/>
      <c r="MWW30" s="49"/>
      <c r="MWX30" s="49"/>
      <c r="MWY30" s="49"/>
      <c r="MWZ30" s="49"/>
      <c r="MXA30" s="49"/>
      <c r="MXB30" s="49"/>
      <c r="MXC30" s="49"/>
      <c r="MXD30" s="49"/>
      <c r="MXE30" s="49"/>
      <c r="MXF30" s="49"/>
      <c r="MXG30" s="49"/>
      <c r="MXH30" s="49"/>
      <c r="MXI30" s="47"/>
      <c r="MXJ30" s="48"/>
      <c r="MXK30" s="49"/>
      <c r="MXL30" s="49"/>
      <c r="MXM30" s="49"/>
      <c r="MXN30" s="49"/>
      <c r="MXO30" s="49"/>
      <c r="MXP30" s="49"/>
      <c r="MXQ30" s="49"/>
      <c r="MXR30" s="49"/>
      <c r="MXS30" s="49"/>
      <c r="MXT30" s="49"/>
      <c r="MXU30" s="49"/>
      <c r="MXV30" s="49"/>
      <c r="MXW30" s="49"/>
      <c r="MXX30" s="49"/>
      <c r="MXY30" s="49"/>
      <c r="MXZ30" s="49"/>
      <c r="MYA30" s="49"/>
      <c r="MYB30" s="49"/>
      <c r="MYC30" s="49"/>
      <c r="MYD30" s="49"/>
      <c r="MYE30" s="49"/>
      <c r="MYF30" s="49"/>
      <c r="MYG30" s="49"/>
      <c r="MYH30" s="49"/>
      <c r="MYI30" s="49"/>
      <c r="MYJ30" s="49"/>
      <c r="MYK30" s="49"/>
      <c r="MYL30" s="49"/>
      <c r="MYM30" s="47"/>
      <c r="MYN30" s="48"/>
      <c r="MYO30" s="49"/>
      <c r="MYP30" s="49"/>
      <c r="MYQ30" s="49"/>
      <c r="MYR30" s="49"/>
      <c r="MYS30" s="49"/>
      <c r="MYT30" s="49"/>
      <c r="MYU30" s="49"/>
      <c r="MYV30" s="49"/>
      <c r="MYW30" s="49"/>
      <c r="MYX30" s="49"/>
      <c r="MYY30" s="49"/>
      <c r="MYZ30" s="49"/>
      <c r="MZA30" s="49"/>
      <c r="MZB30" s="49"/>
      <c r="MZC30" s="49"/>
      <c r="MZD30" s="49"/>
      <c r="MZE30" s="49"/>
      <c r="MZF30" s="49"/>
      <c r="MZG30" s="49"/>
      <c r="MZH30" s="49"/>
      <c r="MZI30" s="49"/>
      <c r="MZJ30" s="49"/>
      <c r="MZK30" s="49"/>
      <c r="MZL30" s="49"/>
      <c r="MZM30" s="49"/>
      <c r="MZN30" s="49"/>
      <c r="MZO30" s="49"/>
      <c r="MZP30" s="49"/>
      <c r="MZQ30" s="47"/>
      <c r="MZR30" s="48"/>
      <c r="MZS30" s="49"/>
      <c r="MZT30" s="49"/>
      <c r="MZU30" s="49"/>
      <c r="MZV30" s="49"/>
      <c r="MZW30" s="49"/>
      <c r="MZX30" s="49"/>
      <c r="MZY30" s="49"/>
      <c r="MZZ30" s="49"/>
      <c r="NAA30" s="49"/>
      <c r="NAB30" s="49"/>
      <c r="NAC30" s="49"/>
      <c r="NAD30" s="49"/>
      <c r="NAE30" s="49"/>
      <c r="NAF30" s="49"/>
      <c r="NAG30" s="49"/>
      <c r="NAH30" s="49"/>
      <c r="NAI30" s="49"/>
      <c r="NAJ30" s="49"/>
      <c r="NAK30" s="49"/>
      <c r="NAL30" s="49"/>
      <c r="NAM30" s="49"/>
      <c r="NAN30" s="49"/>
      <c r="NAO30" s="49"/>
      <c r="NAP30" s="49"/>
      <c r="NAQ30" s="49"/>
      <c r="NAR30" s="49"/>
      <c r="NAS30" s="49"/>
      <c r="NAT30" s="49"/>
      <c r="NAU30" s="47"/>
      <c r="NAV30" s="48"/>
      <c r="NAW30" s="49"/>
      <c r="NAX30" s="49"/>
      <c r="NAY30" s="49"/>
      <c r="NAZ30" s="49"/>
      <c r="NBA30" s="49"/>
      <c r="NBB30" s="49"/>
      <c r="NBC30" s="49"/>
      <c r="NBD30" s="49"/>
      <c r="NBE30" s="49"/>
      <c r="NBF30" s="49"/>
      <c r="NBG30" s="49"/>
      <c r="NBH30" s="49"/>
      <c r="NBI30" s="49"/>
      <c r="NBJ30" s="49"/>
      <c r="NBK30" s="49"/>
      <c r="NBL30" s="49"/>
      <c r="NBM30" s="49"/>
      <c r="NBN30" s="49"/>
      <c r="NBO30" s="49"/>
      <c r="NBP30" s="49"/>
      <c r="NBQ30" s="49"/>
      <c r="NBR30" s="49"/>
      <c r="NBS30" s="49"/>
      <c r="NBT30" s="49"/>
      <c r="NBU30" s="49"/>
      <c r="NBV30" s="49"/>
      <c r="NBW30" s="49"/>
      <c r="NBX30" s="49"/>
      <c r="NBY30" s="47"/>
      <c r="NBZ30" s="48"/>
      <c r="NCA30" s="49"/>
      <c r="NCB30" s="49"/>
      <c r="NCC30" s="49"/>
      <c r="NCD30" s="49"/>
      <c r="NCE30" s="49"/>
      <c r="NCF30" s="49"/>
      <c r="NCG30" s="49"/>
      <c r="NCH30" s="49"/>
      <c r="NCI30" s="49"/>
      <c r="NCJ30" s="49"/>
      <c r="NCK30" s="49"/>
      <c r="NCL30" s="49"/>
      <c r="NCM30" s="49"/>
      <c r="NCN30" s="49"/>
      <c r="NCO30" s="49"/>
      <c r="NCP30" s="49"/>
      <c r="NCQ30" s="49"/>
      <c r="NCR30" s="49"/>
      <c r="NCS30" s="49"/>
      <c r="NCT30" s="49"/>
      <c r="NCU30" s="49"/>
      <c r="NCV30" s="49"/>
      <c r="NCW30" s="49"/>
      <c r="NCX30" s="49"/>
      <c r="NCY30" s="49"/>
      <c r="NCZ30" s="49"/>
      <c r="NDA30" s="49"/>
      <c r="NDB30" s="49"/>
      <c r="NDC30" s="47"/>
      <c r="NDD30" s="48"/>
      <c r="NDE30" s="49"/>
      <c r="NDF30" s="49"/>
      <c r="NDG30" s="49"/>
      <c r="NDH30" s="49"/>
      <c r="NDI30" s="49"/>
      <c r="NDJ30" s="49"/>
      <c r="NDK30" s="49"/>
      <c r="NDL30" s="49"/>
      <c r="NDM30" s="49"/>
      <c r="NDN30" s="49"/>
      <c r="NDO30" s="49"/>
      <c r="NDP30" s="49"/>
      <c r="NDQ30" s="49"/>
      <c r="NDR30" s="49"/>
      <c r="NDS30" s="49"/>
      <c r="NDT30" s="49"/>
      <c r="NDU30" s="49"/>
      <c r="NDV30" s="49"/>
      <c r="NDW30" s="49"/>
      <c r="NDX30" s="49"/>
      <c r="NDY30" s="49"/>
      <c r="NDZ30" s="49"/>
      <c r="NEA30" s="49"/>
      <c r="NEB30" s="49"/>
      <c r="NEC30" s="49"/>
      <c r="NED30" s="49"/>
      <c r="NEE30" s="49"/>
      <c r="NEF30" s="49"/>
      <c r="NEG30" s="47"/>
      <c r="NEH30" s="48"/>
      <c r="NEI30" s="49"/>
      <c r="NEJ30" s="49"/>
      <c r="NEK30" s="49"/>
      <c r="NEL30" s="49"/>
      <c r="NEM30" s="49"/>
      <c r="NEN30" s="49"/>
      <c r="NEO30" s="49"/>
      <c r="NEP30" s="49"/>
      <c r="NEQ30" s="49"/>
      <c r="NER30" s="49"/>
      <c r="NES30" s="49"/>
      <c r="NET30" s="49"/>
      <c r="NEU30" s="49"/>
      <c r="NEV30" s="49"/>
      <c r="NEW30" s="49"/>
      <c r="NEX30" s="49"/>
      <c r="NEY30" s="49"/>
      <c r="NEZ30" s="49"/>
      <c r="NFA30" s="49"/>
      <c r="NFB30" s="49"/>
      <c r="NFC30" s="49"/>
      <c r="NFD30" s="49"/>
      <c r="NFE30" s="49"/>
      <c r="NFF30" s="49"/>
      <c r="NFG30" s="49"/>
      <c r="NFH30" s="49"/>
      <c r="NFI30" s="49"/>
      <c r="NFJ30" s="49"/>
      <c r="NFK30" s="47"/>
      <c r="NFL30" s="48"/>
      <c r="NFM30" s="49"/>
      <c r="NFN30" s="49"/>
      <c r="NFO30" s="49"/>
      <c r="NFP30" s="49"/>
      <c r="NFQ30" s="49"/>
      <c r="NFR30" s="49"/>
      <c r="NFS30" s="49"/>
      <c r="NFT30" s="49"/>
      <c r="NFU30" s="49"/>
      <c r="NFV30" s="49"/>
      <c r="NFW30" s="49"/>
      <c r="NFX30" s="49"/>
      <c r="NFY30" s="49"/>
      <c r="NFZ30" s="49"/>
      <c r="NGA30" s="49"/>
      <c r="NGB30" s="49"/>
      <c r="NGC30" s="49"/>
      <c r="NGD30" s="49"/>
      <c r="NGE30" s="49"/>
      <c r="NGF30" s="49"/>
      <c r="NGG30" s="49"/>
      <c r="NGH30" s="49"/>
      <c r="NGI30" s="49"/>
      <c r="NGJ30" s="49"/>
      <c r="NGK30" s="49"/>
      <c r="NGL30" s="49"/>
      <c r="NGM30" s="49"/>
      <c r="NGN30" s="49"/>
      <c r="NGO30" s="47"/>
      <c r="NGP30" s="48"/>
      <c r="NGQ30" s="49"/>
      <c r="NGR30" s="49"/>
      <c r="NGS30" s="49"/>
      <c r="NGT30" s="49"/>
      <c r="NGU30" s="49"/>
      <c r="NGV30" s="49"/>
      <c r="NGW30" s="49"/>
      <c r="NGX30" s="49"/>
      <c r="NGY30" s="49"/>
      <c r="NGZ30" s="49"/>
      <c r="NHA30" s="49"/>
      <c r="NHB30" s="49"/>
      <c r="NHC30" s="49"/>
      <c r="NHD30" s="49"/>
      <c r="NHE30" s="49"/>
      <c r="NHF30" s="49"/>
      <c r="NHG30" s="49"/>
      <c r="NHH30" s="49"/>
      <c r="NHI30" s="49"/>
      <c r="NHJ30" s="49"/>
      <c r="NHK30" s="49"/>
      <c r="NHL30" s="49"/>
      <c r="NHM30" s="49"/>
      <c r="NHN30" s="49"/>
      <c r="NHO30" s="49"/>
      <c r="NHP30" s="49"/>
      <c r="NHQ30" s="49"/>
      <c r="NHR30" s="49"/>
      <c r="NHS30" s="47"/>
      <c r="NHT30" s="48"/>
      <c r="NHU30" s="49"/>
      <c r="NHV30" s="49"/>
      <c r="NHW30" s="49"/>
      <c r="NHX30" s="49"/>
      <c r="NHY30" s="49"/>
      <c r="NHZ30" s="49"/>
      <c r="NIA30" s="49"/>
      <c r="NIB30" s="49"/>
      <c r="NIC30" s="49"/>
      <c r="NID30" s="49"/>
      <c r="NIE30" s="49"/>
      <c r="NIF30" s="49"/>
      <c r="NIG30" s="49"/>
      <c r="NIH30" s="49"/>
      <c r="NII30" s="49"/>
      <c r="NIJ30" s="49"/>
      <c r="NIK30" s="49"/>
      <c r="NIL30" s="49"/>
      <c r="NIM30" s="49"/>
      <c r="NIN30" s="49"/>
      <c r="NIO30" s="49"/>
      <c r="NIP30" s="49"/>
      <c r="NIQ30" s="49"/>
      <c r="NIR30" s="49"/>
      <c r="NIS30" s="49"/>
      <c r="NIT30" s="49"/>
      <c r="NIU30" s="49"/>
      <c r="NIV30" s="49"/>
      <c r="NIW30" s="47"/>
      <c r="NIX30" s="48"/>
      <c r="NIY30" s="49"/>
      <c r="NIZ30" s="49"/>
      <c r="NJA30" s="49"/>
      <c r="NJB30" s="49"/>
      <c r="NJC30" s="49"/>
      <c r="NJD30" s="49"/>
      <c r="NJE30" s="49"/>
      <c r="NJF30" s="49"/>
      <c r="NJG30" s="49"/>
      <c r="NJH30" s="49"/>
      <c r="NJI30" s="49"/>
      <c r="NJJ30" s="49"/>
      <c r="NJK30" s="49"/>
      <c r="NJL30" s="49"/>
      <c r="NJM30" s="49"/>
      <c r="NJN30" s="49"/>
      <c r="NJO30" s="49"/>
      <c r="NJP30" s="49"/>
      <c r="NJQ30" s="49"/>
      <c r="NJR30" s="49"/>
      <c r="NJS30" s="49"/>
      <c r="NJT30" s="49"/>
      <c r="NJU30" s="49"/>
      <c r="NJV30" s="49"/>
      <c r="NJW30" s="49"/>
      <c r="NJX30" s="49"/>
      <c r="NJY30" s="49"/>
      <c r="NJZ30" s="49"/>
      <c r="NKA30" s="47"/>
      <c r="NKB30" s="48"/>
      <c r="NKC30" s="49"/>
      <c r="NKD30" s="49"/>
      <c r="NKE30" s="49"/>
      <c r="NKF30" s="49"/>
      <c r="NKG30" s="49"/>
      <c r="NKH30" s="49"/>
      <c r="NKI30" s="49"/>
      <c r="NKJ30" s="49"/>
      <c r="NKK30" s="49"/>
      <c r="NKL30" s="49"/>
      <c r="NKM30" s="49"/>
      <c r="NKN30" s="49"/>
      <c r="NKO30" s="49"/>
      <c r="NKP30" s="49"/>
      <c r="NKQ30" s="49"/>
      <c r="NKR30" s="49"/>
      <c r="NKS30" s="49"/>
      <c r="NKT30" s="49"/>
      <c r="NKU30" s="49"/>
      <c r="NKV30" s="49"/>
      <c r="NKW30" s="49"/>
      <c r="NKX30" s="49"/>
      <c r="NKY30" s="49"/>
      <c r="NKZ30" s="49"/>
      <c r="NLA30" s="49"/>
      <c r="NLB30" s="49"/>
      <c r="NLC30" s="49"/>
      <c r="NLD30" s="49"/>
      <c r="NLE30" s="47"/>
      <c r="NLF30" s="48"/>
      <c r="NLG30" s="49"/>
      <c r="NLH30" s="49"/>
      <c r="NLI30" s="49"/>
      <c r="NLJ30" s="49"/>
      <c r="NLK30" s="49"/>
      <c r="NLL30" s="49"/>
      <c r="NLM30" s="49"/>
      <c r="NLN30" s="49"/>
      <c r="NLO30" s="49"/>
      <c r="NLP30" s="49"/>
      <c r="NLQ30" s="49"/>
      <c r="NLR30" s="49"/>
      <c r="NLS30" s="49"/>
      <c r="NLT30" s="49"/>
      <c r="NLU30" s="49"/>
      <c r="NLV30" s="49"/>
      <c r="NLW30" s="49"/>
      <c r="NLX30" s="49"/>
      <c r="NLY30" s="49"/>
      <c r="NLZ30" s="49"/>
      <c r="NMA30" s="49"/>
      <c r="NMB30" s="49"/>
      <c r="NMC30" s="49"/>
      <c r="NMD30" s="49"/>
      <c r="NME30" s="49"/>
      <c r="NMF30" s="49"/>
      <c r="NMG30" s="49"/>
      <c r="NMH30" s="49"/>
      <c r="NMI30" s="47"/>
      <c r="NMJ30" s="48"/>
      <c r="NMK30" s="49"/>
      <c r="NML30" s="49"/>
      <c r="NMM30" s="49"/>
      <c r="NMN30" s="49"/>
      <c r="NMO30" s="49"/>
      <c r="NMP30" s="49"/>
      <c r="NMQ30" s="49"/>
      <c r="NMR30" s="49"/>
      <c r="NMS30" s="49"/>
      <c r="NMT30" s="49"/>
      <c r="NMU30" s="49"/>
      <c r="NMV30" s="49"/>
      <c r="NMW30" s="49"/>
      <c r="NMX30" s="49"/>
      <c r="NMY30" s="49"/>
      <c r="NMZ30" s="49"/>
      <c r="NNA30" s="49"/>
      <c r="NNB30" s="49"/>
      <c r="NNC30" s="49"/>
      <c r="NND30" s="49"/>
      <c r="NNE30" s="49"/>
      <c r="NNF30" s="49"/>
      <c r="NNG30" s="49"/>
      <c r="NNH30" s="49"/>
      <c r="NNI30" s="49"/>
      <c r="NNJ30" s="49"/>
      <c r="NNK30" s="49"/>
      <c r="NNL30" s="49"/>
      <c r="NNM30" s="47"/>
      <c r="NNN30" s="48"/>
      <c r="NNO30" s="49"/>
      <c r="NNP30" s="49"/>
      <c r="NNQ30" s="49"/>
      <c r="NNR30" s="49"/>
      <c r="NNS30" s="49"/>
      <c r="NNT30" s="49"/>
      <c r="NNU30" s="49"/>
      <c r="NNV30" s="49"/>
      <c r="NNW30" s="49"/>
      <c r="NNX30" s="49"/>
      <c r="NNY30" s="49"/>
      <c r="NNZ30" s="49"/>
      <c r="NOA30" s="49"/>
      <c r="NOB30" s="49"/>
      <c r="NOC30" s="49"/>
      <c r="NOD30" s="49"/>
      <c r="NOE30" s="49"/>
      <c r="NOF30" s="49"/>
      <c r="NOG30" s="49"/>
      <c r="NOH30" s="49"/>
      <c r="NOI30" s="49"/>
      <c r="NOJ30" s="49"/>
      <c r="NOK30" s="49"/>
      <c r="NOL30" s="49"/>
      <c r="NOM30" s="49"/>
      <c r="NON30" s="49"/>
      <c r="NOO30" s="49"/>
      <c r="NOP30" s="49"/>
      <c r="NOQ30" s="47"/>
      <c r="NOR30" s="48"/>
      <c r="NOS30" s="49"/>
      <c r="NOT30" s="49"/>
      <c r="NOU30" s="49"/>
      <c r="NOV30" s="49"/>
      <c r="NOW30" s="49"/>
      <c r="NOX30" s="49"/>
      <c r="NOY30" s="49"/>
      <c r="NOZ30" s="49"/>
      <c r="NPA30" s="49"/>
      <c r="NPB30" s="49"/>
      <c r="NPC30" s="49"/>
      <c r="NPD30" s="49"/>
      <c r="NPE30" s="49"/>
      <c r="NPF30" s="49"/>
      <c r="NPG30" s="49"/>
      <c r="NPH30" s="49"/>
      <c r="NPI30" s="49"/>
      <c r="NPJ30" s="49"/>
      <c r="NPK30" s="49"/>
      <c r="NPL30" s="49"/>
      <c r="NPM30" s="49"/>
      <c r="NPN30" s="49"/>
      <c r="NPO30" s="49"/>
      <c r="NPP30" s="49"/>
      <c r="NPQ30" s="49"/>
      <c r="NPR30" s="49"/>
      <c r="NPS30" s="49"/>
      <c r="NPT30" s="49"/>
      <c r="NPU30" s="47"/>
      <c r="NPV30" s="48"/>
      <c r="NPW30" s="49"/>
      <c r="NPX30" s="49"/>
      <c r="NPY30" s="49"/>
      <c r="NPZ30" s="49"/>
      <c r="NQA30" s="49"/>
      <c r="NQB30" s="49"/>
      <c r="NQC30" s="49"/>
      <c r="NQD30" s="49"/>
      <c r="NQE30" s="49"/>
      <c r="NQF30" s="49"/>
      <c r="NQG30" s="49"/>
      <c r="NQH30" s="49"/>
      <c r="NQI30" s="49"/>
      <c r="NQJ30" s="49"/>
      <c r="NQK30" s="49"/>
      <c r="NQL30" s="49"/>
      <c r="NQM30" s="49"/>
      <c r="NQN30" s="49"/>
      <c r="NQO30" s="49"/>
      <c r="NQP30" s="49"/>
      <c r="NQQ30" s="49"/>
      <c r="NQR30" s="49"/>
      <c r="NQS30" s="49"/>
      <c r="NQT30" s="49"/>
      <c r="NQU30" s="49"/>
      <c r="NQV30" s="49"/>
      <c r="NQW30" s="49"/>
      <c r="NQX30" s="49"/>
      <c r="NQY30" s="47"/>
      <c r="NQZ30" s="48"/>
      <c r="NRA30" s="49"/>
      <c r="NRB30" s="49"/>
      <c r="NRC30" s="49"/>
      <c r="NRD30" s="49"/>
      <c r="NRE30" s="49"/>
      <c r="NRF30" s="49"/>
      <c r="NRG30" s="49"/>
      <c r="NRH30" s="49"/>
      <c r="NRI30" s="49"/>
      <c r="NRJ30" s="49"/>
      <c r="NRK30" s="49"/>
      <c r="NRL30" s="49"/>
      <c r="NRM30" s="49"/>
      <c r="NRN30" s="49"/>
      <c r="NRO30" s="49"/>
      <c r="NRP30" s="49"/>
      <c r="NRQ30" s="49"/>
      <c r="NRR30" s="49"/>
      <c r="NRS30" s="49"/>
      <c r="NRT30" s="49"/>
      <c r="NRU30" s="49"/>
      <c r="NRV30" s="49"/>
      <c r="NRW30" s="49"/>
      <c r="NRX30" s="49"/>
      <c r="NRY30" s="49"/>
      <c r="NRZ30" s="49"/>
      <c r="NSA30" s="49"/>
      <c r="NSB30" s="49"/>
      <c r="NSC30" s="47"/>
      <c r="NSD30" s="48"/>
      <c r="NSE30" s="49"/>
      <c r="NSF30" s="49"/>
      <c r="NSG30" s="49"/>
      <c r="NSH30" s="49"/>
      <c r="NSI30" s="49"/>
      <c r="NSJ30" s="49"/>
      <c r="NSK30" s="49"/>
      <c r="NSL30" s="49"/>
      <c r="NSM30" s="49"/>
      <c r="NSN30" s="49"/>
      <c r="NSO30" s="49"/>
      <c r="NSP30" s="49"/>
      <c r="NSQ30" s="49"/>
      <c r="NSR30" s="49"/>
      <c r="NSS30" s="49"/>
      <c r="NST30" s="49"/>
      <c r="NSU30" s="49"/>
      <c r="NSV30" s="49"/>
      <c r="NSW30" s="49"/>
      <c r="NSX30" s="49"/>
      <c r="NSY30" s="49"/>
      <c r="NSZ30" s="49"/>
      <c r="NTA30" s="49"/>
      <c r="NTB30" s="49"/>
      <c r="NTC30" s="49"/>
      <c r="NTD30" s="49"/>
      <c r="NTE30" s="49"/>
      <c r="NTF30" s="49"/>
      <c r="NTG30" s="47"/>
      <c r="NTH30" s="48"/>
      <c r="NTI30" s="49"/>
      <c r="NTJ30" s="49"/>
      <c r="NTK30" s="49"/>
      <c r="NTL30" s="49"/>
      <c r="NTM30" s="49"/>
      <c r="NTN30" s="49"/>
      <c r="NTO30" s="49"/>
      <c r="NTP30" s="49"/>
      <c r="NTQ30" s="49"/>
      <c r="NTR30" s="49"/>
      <c r="NTS30" s="49"/>
      <c r="NTT30" s="49"/>
      <c r="NTU30" s="49"/>
      <c r="NTV30" s="49"/>
      <c r="NTW30" s="49"/>
      <c r="NTX30" s="49"/>
      <c r="NTY30" s="49"/>
      <c r="NTZ30" s="49"/>
      <c r="NUA30" s="49"/>
      <c r="NUB30" s="49"/>
      <c r="NUC30" s="49"/>
      <c r="NUD30" s="49"/>
      <c r="NUE30" s="49"/>
      <c r="NUF30" s="49"/>
      <c r="NUG30" s="49"/>
      <c r="NUH30" s="49"/>
      <c r="NUI30" s="49"/>
      <c r="NUJ30" s="49"/>
      <c r="NUK30" s="47"/>
      <c r="NUL30" s="48"/>
      <c r="NUM30" s="49"/>
      <c r="NUN30" s="49"/>
      <c r="NUO30" s="49"/>
      <c r="NUP30" s="49"/>
      <c r="NUQ30" s="49"/>
      <c r="NUR30" s="49"/>
      <c r="NUS30" s="49"/>
      <c r="NUT30" s="49"/>
      <c r="NUU30" s="49"/>
      <c r="NUV30" s="49"/>
      <c r="NUW30" s="49"/>
      <c r="NUX30" s="49"/>
      <c r="NUY30" s="49"/>
      <c r="NUZ30" s="49"/>
      <c r="NVA30" s="49"/>
      <c r="NVB30" s="49"/>
      <c r="NVC30" s="49"/>
      <c r="NVD30" s="49"/>
      <c r="NVE30" s="49"/>
      <c r="NVF30" s="49"/>
      <c r="NVG30" s="49"/>
      <c r="NVH30" s="49"/>
      <c r="NVI30" s="49"/>
      <c r="NVJ30" s="49"/>
      <c r="NVK30" s="49"/>
      <c r="NVL30" s="49"/>
      <c r="NVM30" s="49"/>
      <c r="NVN30" s="49"/>
      <c r="NVO30" s="47"/>
      <c r="NVP30" s="48"/>
      <c r="NVQ30" s="49"/>
      <c r="NVR30" s="49"/>
      <c r="NVS30" s="49"/>
      <c r="NVT30" s="49"/>
      <c r="NVU30" s="49"/>
      <c r="NVV30" s="49"/>
      <c r="NVW30" s="49"/>
      <c r="NVX30" s="49"/>
      <c r="NVY30" s="49"/>
      <c r="NVZ30" s="49"/>
      <c r="NWA30" s="49"/>
      <c r="NWB30" s="49"/>
      <c r="NWC30" s="49"/>
      <c r="NWD30" s="49"/>
      <c r="NWE30" s="49"/>
      <c r="NWF30" s="49"/>
      <c r="NWG30" s="49"/>
      <c r="NWH30" s="49"/>
      <c r="NWI30" s="49"/>
      <c r="NWJ30" s="49"/>
      <c r="NWK30" s="49"/>
      <c r="NWL30" s="49"/>
      <c r="NWM30" s="49"/>
      <c r="NWN30" s="49"/>
      <c r="NWO30" s="49"/>
      <c r="NWP30" s="49"/>
      <c r="NWQ30" s="49"/>
      <c r="NWR30" s="49"/>
      <c r="NWS30" s="47"/>
      <c r="NWT30" s="48"/>
      <c r="NWU30" s="49"/>
      <c r="NWV30" s="49"/>
      <c r="NWW30" s="49"/>
      <c r="NWX30" s="49"/>
      <c r="NWY30" s="49"/>
      <c r="NWZ30" s="49"/>
      <c r="NXA30" s="49"/>
      <c r="NXB30" s="49"/>
      <c r="NXC30" s="49"/>
      <c r="NXD30" s="49"/>
      <c r="NXE30" s="49"/>
      <c r="NXF30" s="49"/>
      <c r="NXG30" s="49"/>
      <c r="NXH30" s="49"/>
      <c r="NXI30" s="49"/>
      <c r="NXJ30" s="49"/>
      <c r="NXK30" s="49"/>
      <c r="NXL30" s="49"/>
      <c r="NXM30" s="49"/>
      <c r="NXN30" s="49"/>
      <c r="NXO30" s="49"/>
      <c r="NXP30" s="49"/>
      <c r="NXQ30" s="49"/>
      <c r="NXR30" s="49"/>
      <c r="NXS30" s="49"/>
      <c r="NXT30" s="49"/>
      <c r="NXU30" s="49"/>
      <c r="NXV30" s="49"/>
      <c r="NXW30" s="47"/>
      <c r="NXX30" s="48"/>
      <c r="NXY30" s="49"/>
      <c r="NXZ30" s="49"/>
      <c r="NYA30" s="49"/>
      <c r="NYB30" s="49"/>
      <c r="NYC30" s="49"/>
      <c r="NYD30" s="49"/>
      <c r="NYE30" s="49"/>
      <c r="NYF30" s="49"/>
      <c r="NYG30" s="49"/>
      <c r="NYH30" s="49"/>
      <c r="NYI30" s="49"/>
      <c r="NYJ30" s="49"/>
      <c r="NYK30" s="49"/>
      <c r="NYL30" s="49"/>
      <c r="NYM30" s="49"/>
      <c r="NYN30" s="49"/>
      <c r="NYO30" s="49"/>
      <c r="NYP30" s="49"/>
      <c r="NYQ30" s="49"/>
      <c r="NYR30" s="49"/>
      <c r="NYS30" s="49"/>
      <c r="NYT30" s="49"/>
      <c r="NYU30" s="49"/>
      <c r="NYV30" s="49"/>
      <c r="NYW30" s="49"/>
      <c r="NYX30" s="49"/>
      <c r="NYY30" s="49"/>
      <c r="NYZ30" s="49"/>
      <c r="NZA30" s="47"/>
      <c r="NZB30" s="48"/>
      <c r="NZC30" s="49"/>
      <c r="NZD30" s="49"/>
      <c r="NZE30" s="49"/>
      <c r="NZF30" s="49"/>
      <c r="NZG30" s="49"/>
      <c r="NZH30" s="49"/>
      <c r="NZI30" s="49"/>
      <c r="NZJ30" s="49"/>
      <c r="NZK30" s="49"/>
      <c r="NZL30" s="49"/>
      <c r="NZM30" s="49"/>
      <c r="NZN30" s="49"/>
      <c r="NZO30" s="49"/>
      <c r="NZP30" s="49"/>
      <c r="NZQ30" s="49"/>
      <c r="NZR30" s="49"/>
      <c r="NZS30" s="49"/>
      <c r="NZT30" s="49"/>
      <c r="NZU30" s="49"/>
      <c r="NZV30" s="49"/>
      <c r="NZW30" s="49"/>
      <c r="NZX30" s="49"/>
      <c r="NZY30" s="49"/>
      <c r="NZZ30" s="49"/>
      <c r="OAA30" s="49"/>
      <c r="OAB30" s="49"/>
      <c r="OAC30" s="49"/>
      <c r="OAD30" s="49"/>
      <c r="OAE30" s="47"/>
      <c r="OAF30" s="48"/>
      <c r="OAG30" s="49"/>
      <c r="OAH30" s="49"/>
      <c r="OAI30" s="49"/>
      <c r="OAJ30" s="49"/>
      <c r="OAK30" s="49"/>
      <c r="OAL30" s="49"/>
      <c r="OAM30" s="49"/>
      <c r="OAN30" s="49"/>
      <c r="OAO30" s="49"/>
      <c r="OAP30" s="49"/>
      <c r="OAQ30" s="49"/>
      <c r="OAR30" s="49"/>
      <c r="OAS30" s="49"/>
      <c r="OAT30" s="49"/>
      <c r="OAU30" s="49"/>
      <c r="OAV30" s="49"/>
      <c r="OAW30" s="49"/>
      <c r="OAX30" s="49"/>
      <c r="OAY30" s="49"/>
      <c r="OAZ30" s="49"/>
      <c r="OBA30" s="49"/>
      <c r="OBB30" s="49"/>
      <c r="OBC30" s="49"/>
      <c r="OBD30" s="49"/>
      <c r="OBE30" s="49"/>
      <c r="OBF30" s="49"/>
      <c r="OBG30" s="49"/>
      <c r="OBH30" s="49"/>
      <c r="OBI30" s="47"/>
      <c r="OBJ30" s="48"/>
      <c r="OBK30" s="49"/>
      <c r="OBL30" s="49"/>
      <c r="OBM30" s="49"/>
      <c r="OBN30" s="49"/>
      <c r="OBO30" s="49"/>
      <c r="OBP30" s="49"/>
      <c r="OBQ30" s="49"/>
      <c r="OBR30" s="49"/>
      <c r="OBS30" s="49"/>
      <c r="OBT30" s="49"/>
      <c r="OBU30" s="49"/>
      <c r="OBV30" s="49"/>
      <c r="OBW30" s="49"/>
      <c r="OBX30" s="49"/>
      <c r="OBY30" s="49"/>
      <c r="OBZ30" s="49"/>
      <c r="OCA30" s="49"/>
      <c r="OCB30" s="49"/>
      <c r="OCC30" s="49"/>
      <c r="OCD30" s="49"/>
      <c r="OCE30" s="49"/>
      <c r="OCF30" s="49"/>
      <c r="OCG30" s="49"/>
      <c r="OCH30" s="49"/>
      <c r="OCI30" s="49"/>
      <c r="OCJ30" s="49"/>
      <c r="OCK30" s="49"/>
      <c r="OCL30" s="49"/>
      <c r="OCM30" s="47"/>
      <c r="OCN30" s="48"/>
      <c r="OCO30" s="49"/>
      <c r="OCP30" s="49"/>
      <c r="OCQ30" s="49"/>
      <c r="OCR30" s="49"/>
      <c r="OCS30" s="49"/>
      <c r="OCT30" s="49"/>
      <c r="OCU30" s="49"/>
      <c r="OCV30" s="49"/>
      <c r="OCW30" s="49"/>
      <c r="OCX30" s="49"/>
      <c r="OCY30" s="49"/>
      <c r="OCZ30" s="49"/>
      <c r="ODA30" s="49"/>
      <c r="ODB30" s="49"/>
      <c r="ODC30" s="49"/>
      <c r="ODD30" s="49"/>
      <c r="ODE30" s="49"/>
      <c r="ODF30" s="49"/>
      <c r="ODG30" s="49"/>
      <c r="ODH30" s="49"/>
      <c r="ODI30" s="49"/>
      <c r="ODJ30" s="49"/>
      <c r="ODK30" s="49"/>
      <c r="ODL30" s="49"/>
      <c r="ODM30" s="49"/>
      <c r="ODN30" s="49"/>
      <c r="ODO30" s="49"/>
      <c r="ODP30" s="49"/>
      <c r="ODQ30" s="47"/>
      <c r="ODR30" s="48"/>
      <c r="ODS30" s="49"/>
      <c r="ODT30" s="49"/>
      <c r="ODU30" s="49"/>
      <c r="ODV30" s="49"/>
      <c r="ODW30" s="49"/>
      <c r="ODX30" s="49"/>
      <c r="ODY30" s="49"/>
      <c r="ODZ30" s="49"/>
      <c r="OEA30" s="49"/>
      <c r="OEB30" s="49"/>
      <c r="OEC30" s="49"/>
      <c r="OED30" s="49"/>
      <c r="OEE30" s="49"/>
      <c r="OEF30" s="49"/>
      <c r="OEG30" s="49"/>
      <c r="OEH30" s="49"/>
      <c r="OEI30" s="49"/>
      <c r="OEJ30" s="49"/>
      <c r="OEK30" s="49"/>
      <c r="OEL30" s="49"/>
      <c r="OEM30" s="49"/>
      <c r="OEN30" s="49"/>
      <c r="OEO30" s="49"/>
      <c r="OEP30" s="49"/>
      <c r="OEQ30" s="49"/>
      <c r="OER30" s="49"/>
      <c r="OES30" s="49"/>
      <c r="OET30" s="49"/>
      <c r="OEU30" s="47"/>
      <c r="OEV30" s="48"/>
      <c r="OEW30" s="49"/>
      <c r="OEX30" s="49"/>
      <c r="OEY30" s="49"/>
      <c r="OEZ30" s="49"/>
      <c r="OFA30" s="49"/>
      <c r="OFB30" s="49"/>
      <c r="OFC30" s="49"/>
      <c r="OFD30" s="49"/>
      <c r="OFE30" s="49"/>
      <c r="OFF30" s="49"/>
      <c r="OFG30" s="49"/>
      <c r="OFH30" s="49"/>
      <c r="OFI30" s="49"/>
      <c r="OFJ30" s="49"/>
      <c r="OFK30" s="49"/>
      <c r="OFL30" s="49"/>
      <c r="OFM30" s="49"/>
      <c r="OFN30" s="49"/>
      <c r="OFO30" s="49"/>
      <c r="OFP30" s="49"/>
      <c r="OFQ30" s="49"/>
      <c r="OFR30" s="49"/>
      <c r="OFS30" s="49"/>
      <c r="OFT30" s="49"/>
      <c r="OFU30" s="49"/>
      <c r="OFV30" s="49"/>
      <c r="OFW30" s="49"/>
      <c r="OFX30" s="49"/>
      <c r="OFY30" s="47"/>
      <c r="OFZ30" s="48"/>
      <c r="OGA30" s="49"/>
      <c r="OGB30" s="49"/>
      <c r="OGC30" s="49"/>
      <c r="OGD30" s="49"/>
      <c r="OGE30" s="49"/>
      <c r="OGF30" s="49"/>
      <c r="OGG30" s="49"/>
      <c r="OGH30" s="49"/>
      <c r="OGI30" s="49"/>
      <c r="OGJ30" s="49"/>
      <c r="OGK30" s="49"/>
      <c r="OGL30" s="49"/>
      <c r="OGM30" s="49"/>
      <c r="OGN30" s="49"/>
      <c r="OGO30" s="49"/>
      <c r="OGP30" s="49"/>
      <c r="OGQ30" s="49"/>
      <c r="OGR30" s="49"/>
      <c r="OGS30" s="49"/>
      <c r="OGT30" s="49"/>
      <c r="OGU30" s="49"/>
      <c r="OGV30" s="49"/>
      <c r="OGW30" s="49"/>
      <c r="OGX30" s="49"/>
      <c r="OGY30" s="49"/>
      <c r="OGZ30" s="49"/>
      <c r="OHA30" s="49"/>
      <c r="OHB30" s="49"/>
      <c r="OHC30" s="47"/>
      <c r="OHD30" s="48"/>
      <c r="OHE30" s="49"/>
      <c r="OHF30" s="49"/>
      <c r="OHG30" s="49"/>
      <c r="OHH30" s="49"/>
      <c r="OHI30" s="49"/>
      <c r="OHJ30" s="49"/>
      <c r="OHK30" s="49"/>
      <c r="OHL30" s="49"/>
      <c r="OHM30" s="49"/>
      <c r="OHN30" s="49"/>
      <c r="OHO30" s="49"/>
      <c r="OHP30" s="49"/>
      <c r="OHQ30" s="49"/>
      <c r="OHR30" s="49"/>
      <c r="OHS30" s="49"/>
      <c r="OHT30" s="49"/>
      <c r="OHU30" s="49"/>
      <c r="OHV30" s="49"/>
      <c r="OHW30" s="49"/>
      <c r="OHX30" s="49"/>
      <c r="OHY30" s="49"/>
      <c r="OHZ30" s="49"/>
      <c r="OIA30" s="49"/>
      <c r="OIB30" s="49"/>
      <c r="OIC30" s="49"/>
      <c r="OID30" s="49"/>
      <c r="OIE30" s="49"/>
      <c r="OIF30" s="49"/>
      <c r="OIG30" s="47"/>
      <c r="OIH30" s="48"/>
      <c r="OII30" s="49"/>
      <c r="OIJ30" s="49"/>
      <c r="OIK30" s="49"/>
      <c r="OIL30" s="49"/>
      <c r="OIM30" s="49"/>
      <c r="OIN30" s="49"/>
      <c r="OIO30" s="49"/>
      <c r="OIP30" s="49"/>
      <c r="OIQ30" s="49"/>
      <c r="OIR30" s="49"/>
      <c r="OIS30" s="49"/>
      <c r="OIT30" s="49"/>
      <c r="OIU30" s="49"/>
      <c r="OIV30" s="49"/>
      <c r="OIW30" s="49"/>
      <c r="OIX30" s="49"/>
      <c r="OIY30" s="49"/>
      <c r="OIZ30" s="49"/>
      <c r="OJA30" s="49"/>
      <c r="OJB30" s="49"/>
      <c r="OJC30" s="49"/>
      <c r="OJD30" s="49"/>
      <c r="OJE30" s="49"/>
      <c r="OJF30" s="49"/>
      <c r="OJG30" s="49"/>
      <c r="OJH30" s="49"/>
      <c r="OJI30" s="49"/>
      <c r="OJJ30" s="49"/>
      <c r="OJK30" s="47"/>
      <c r="OJL30" s="48"/>
      <c r="OJM30" s="49"/>
      <c r="OJN30" s="49"/>
      <c r="OJO30" s="49"/>
      <c r="OJP30" s="49"/>
      <c r="OJQ30" s="49"/>
      <c r="OJR30" s="49"/>
      <c r="OJS30" s="49"/>
      <c r="OJT30" s="49"/>
      <c r="OJU30" s="49"/>
      <c r="OJV30" s="49"/>
      <c r="OJW30" s="49"/>
      <c r="OJX30" s="49"/>
      <c r="OJY30" s="49"/>
      <c r="OJZ30" s="49"/>
      <c r="OKA30" s="49"/>
      <c r="OKB30" s="49"/>
      <c r="OKC30" s="49"/>
      <c r="OKD30" s="49"/>
      <c r="OKE30" s="49"/>
      <c r="OKF30" s="49"/>
      <c r="OKG30" s="49"/>
      <c r="OKH30" s="49"/>
      <c r="OKI30" s="49"/>
      <c r="OKJ30" s="49"/>
      <c r="OKK30" s="49"/>
      <c r="OKL30" s="49"/>
      <c r="OKM30" s="49"/>
      <c r="OKN30" s="49"/>
      <c r="OKO30" s="47"/>
      <c r="OKP30" s="48"/>
      <c r="OKQ30" s="49"/>
      <c r="OKR30" s="49"/>
      <c r="OKS30" s="49"/>
      <c r="OKT30" s="49"/>
      <c r="OKU30" s="49"/>
      <c r="OKV30" s="49"/>
      <c r="OKW30" s="49"/>
      <c r="OKX30" s="49"/>
      <c r="OKY30" s="49"/>
      <c r="OKZ30" s="49"/>
      <c r="OLA30" s="49"/>
      <c r="OLB30" s="49"/>
      <c r="OLC30" s="49"/>
      <c r="OLD30" s="49"/>
      <c r="OLE30" s="49"/>
      <c r="OLF30" s="49"/>
      <c r="OLG30" s="49"/>
      <c r="OLH30" s="49"/>
      <c r="OLI30" s="49"/>
      <c r="OLJ30" s="49"/>
      <c r="OLK30" s="49"/>
      <c r="OLL30" s="49"/>
      <c r="OLM30" s="49"/>
      <c r="OLN30" s="49"/>
      <c r="OLO30" s="49"/>
      <c r="OLP30" s="49"/>
      <c r="OLQ30" s="49"/>
      <c r="OLR30" s="49"/>
      <c r="OLS30" s="47"/>
      <c r="OLT30" s="48"/>
      <c r="OLU30" s="49"/>
      <c r="OLV30" s="49"/>
      <c r="OLW30" s="49"/>
      <c r="OLX30" s="49"/>
      <c r="OLY30" s="49"/>
      <c r="OLZ30" s="49"/>
      <c r="OMA30" s="49"/>
      <c r="OMB30" s="49"/>
      <c r="OMC30" s="49"/>
      <c r="OMD30" s="49"/>
      <c r="OME30" s="49"/>
      <c r="OMF30" s="49"/>
      <c r="OMG30" s="49"/>
      <c r="OMH30" s="49"/>
      <c r="OMI30" s="49"/>
      <c r="OMJ30" s="49"/>
      <c r="OMK30" s="49"/>
      <c r="OML30" s="49"/>
      <c r="OMM30" s="49"/>
      <c r="OMN30" s="49"/>
      <c r="OMO30" s="49"/>
      <c r="OMP30" s="49"/>
      <c r="OMQ30" s="49"/>
      <c r="OMR30" s="49"/>
      <c r="OMS30" s="49"/>
      <c r="OMT30" s="49"/>
      <c r="OMU30" s="49"/>
      <c r="OMV30" s="49"/>
      <c r="OMW30" s="47"/>
      <c r="OMX30" s="48"/>
      <c r="OMY30" s="49"/>
      <c r="OMZ30" s="49"/>
      <c r="ONA30" s="49"/>
      <c r="ONB30" s="49"/>
      <c r="ONC30" s="49"/>
      <c r="OND30" s="49"/>
      <c r="ONE30" s="49"/>
      <c r="ONF30" s="49"/>
      <c r="ONG30" s="49"/>
      <c r="ONH30" s="49"/>
      <c r="ONI30" s="49"/>
      <c r="ONJ30" s="49"/>
      <c r="ONK30" s="49"/>
      <c r="ONL30" s="49"/>
      <c r="ONM30" s="49"/>
      <c r="ONN30" s="49"/>
      <c r="ONO30" s="49"/>
      <c r="ONP30" s="49"/>
      <c r="ONQ30" s="49"/>
      <c r="ONR30" s="49"/>
      <c r="ONS30" s="49"/>
      <c r="ONT30" s="49"/>
      <c r="ONU30" s="49"/>
      <c r="ONV30" s="49"/>
      <c r="ONW30" s="49"/>
      <c r="ONX30" s="49"/>
      <c r="ONY30" s="49"/>
      <c r="ONZ30" s="49"/>
      <c r="OOA30" s="47"/>
      <c r="OOB30" s="48"/>
      <c r="OOC30" s="49"/>
      <c r="OOD30" s="49"/>
      <c r="OOE30" s="49"/>
      <c r="OOF30" s="49"/>
      <c r="OOG30" s="49"/>
      <c r="OOH30" s="49"/>
      <c r="OOI30" s="49"/>
      <c r="OOJ30" s="49"/>
      <c r="OOK30" s="49"/>
      <c r="OOL30" s="49"/>
      <c r="OOM30" s="49"/>
      <c r="OON30" s="49"/>
      <c r="OOO30" s="49"/>
      <c r="OOP30" s="49"/>
      <c r="OOQ30" s="49"/>
      <c r="OOR30" s="49"/>
      <c r="OOS30" s="49"/>
      <c r="OOT30" s="49"/>
      <c r="OOU30" s="49"/>
      <c r="OOV30" s="49"/>
      <c r="OOW30" s="49"/>
      <c r="OOX30" s="49"/>
      <c r="OOY30" s="49"/>
      <c r="OOZ30" s="49"/>
      <c r="OPA30" s="49"/>
      <c r="OPB30" s="49"/>
      <c r="OPC30" s="49"/>
      <c r="OPD30" s="49"/>
      <c r="OPE30" s="47"/>
      <c r="OPF30" s="48"/>
      <c r="OPG30" s="49"/>
      <c r="OPH30" s="49"/>
      <c r="OPI30" s="49"/>
      <c r="OPJ30" s="49"/>
      <c r="OPK30" s="49"/>
      <c r="OPL30" s="49"/>
      <c r="OPM30" s="49"/>
      <c r="OPN30" s="49"/>
      <c r="OPO30" s="49"/>
      <c r="OPP30" s="49"/>
      <c r="OPQ30" s="49"/>
      <c r="OPR30" s="49"/>
      <c r="OPS30" s="49"/>
      <c r="OPT30" s="49"/>
      <c r="OPU30" s="49"/>
      <c r="OPV30" s="49"/>
      <c r="OPW30" s="49"/>
      <c r="OPX30" s="49"/>
      <c r="OPY30" s="49"/>
      <c r="OPZ30" s="49"/>
      <c r="OQA30" s="49"/>
      <c r="OQB30" s="49"/>
      <c r="OQC30" s="49"/>
      <c r="OQD30" s="49"/>
      <c r="OQE30" s="49"/>
      <c r="OQF30" s="49"/>
      <c r="OQG30" s="49"/>
      <c r="OQH30" s="49"/>
      <c r="OQI30" s="47"/>
      <c r="OQJ30" s="48"/>
      <c r="OQK30" s="49"/>
      <c r="OQL30" s="49"/>
      <c r="OQM30" s="49"/>
      <c r="OQN30" s="49"/>
      <c r="OQO30" s="49"/>
      <c r="OQP30" s="49"/>
      <c r="OQQ30" s="49"/>
      <c r="OQR30" s="49"/>
      <c r="OQS30" s="49"/>
      <c r="OQT30" s="49"/>
      <c r="OQU30" s="49"/>
      <c r="OQV30" s="49"/>
      <c r="OQW30" s="49"/>
      <c r="OQX30" s="49"/>
      <c r="OQY30" s="49"/>
      <c r="OQZ30" s="49"/>
      <c r="ORA30" s="49"/>
      <c r="ORB30" s="49"/>
      <c r="ORC30" s="49"/>
      <c r="ORD30" s="49"/>
      <c r="ORE30" s="49"/>
      <c r="ORF30" s="49"/>
      <c r="ORG30" s="49"/>
      <c r="ORH30" s="49"/>
      <c r="ORI30" s="49"/>
      <c r="ORJ30" s="49"/>
      <c r="ORK30" s="49"/>
      <c r="ORL30" s="49"/>
      <c r="ORM30" s="47"/>
      <c r="ORN30" s="48"/>
      <c r="ORO30" s="49"/>
      <c r="ORP30" s="49"/>
      <c r="ORQ30" s="49"/>
      <c r="ORR30" s="49"/>
      <c r="ORS30" s="49"/>
      <c r="ORT30" s="49"/>
      <c r="ORU30" s="49"/>
      <c r="ORV30" s="49"/>
      <c r="ORW30" s="49"/>
      <c r="ORX30" s="49"/>
      <c r="ORY30" s="49"/>
      <c r="ORZ30" s="49"/>
      <c r="OSA30" s="49"/>
      <c r="OSB30" s="49"/>
      <c r="OSC30" s="49"/>
      <c r="OSD30" s="49"/>
      <c r="OSE30" s="49"/>
      <c r="OSF30" s="49"/>
      <c r="OSG30" s="49"/>
      <c r="OSH30" s="49"/>
      <c r="OSI30" s="49"/>
      <c r="OSJ30" s="49"/>
      <c r="OSK30" s="49"/>
      <c r="OSL30" s="49"/>
      <c r="OSM30" s="49"/>
      <c r="OSN30" s="49"/>
      <c r="OSO30" s="49"/>
      <c r="OSP30" s="49"/>
      <c r="OSQ30" s="47"/>
      <c r="OSR30" s="48"/>
      <c r="OSS30" s="49"/>
      <c r="OST30" s="49"/>
      <c r="OSU30" s="49"/>
      <c r="OSV30" s="49"/>
      <c r="OSW30" s="49"/>
      <c r="OSX30" s="49"/>
      <c r="OSY30" s="49"/>
      <c r="OSZ30" s="49"/>
      <c r="OTA30" s="49"/>
      <c r="OTB30" s="49"/>
      <c r="OTC30" s="49"/>
      <c r="OTD30" s="49"/>
      <c r="OTE30" s="49"/>
      <c r="OTF30" s="49"/>
      <c r="OTG30" s="49"/>
      <c r="OTH30" s="49"/>
      <c r="OTI30" s="49"/>
      <c r="OTJ30" s="49"/>
      <c r="OTK30" s="49"/>
      <c r="OTL30" s="49"/>
      <c r="OTM30" s="49"/>
      <c r="OTN30" s="49"/>
      <c r="OTO30" s="49"/>
      <c r="OTP30" s="49"/>
      <c r="OTQ30" s="49"/>
      <c r="OTR30" s="49"/>
      <c r="OTS30" s="49"/>
      <c r="OTT30" s="49"/>
      <c r="OTU30" s="47"/>
      <c r="OTV30" s="48"/>
      <c r="OTW30" s="49"/>
      <c r="OTX30" s="49"/>
      <c r="OTY30" s="49"/>
      <c r="OTZ30" s="49"/>
      <c r="OUA30" s="49"/>
      <c r="OUB30" s="49"/>
      <c r="OUC30" s="49"/>
      <c r="OUD30" s="49"/>
      <c r="OUE30" s="49"/>
      <c r="OUF30" s="49"/>
      <c r="OUG30" s="49"/>
      <c r="OUH30" s="49"/>
      <c r="OUI30" s="49"/>
      <c r="OUJ30" s="49"/>
      <c r="OUK30" s="49"/>
      <c r="OUL30" s="49"/>
      <c r="OUM30" s="49"/>
      <c r="OUN30" s="49"/>
      <c r="OUO30" s="49"/>
      <c r="OUP30" s="49"/>
      <c r="OUQ30" s="49"/>
      <c r="OUR30" s="49"/>
      <c r="OUS30" s="49"/>
      <c r="OUT30" s="49"/>
      <c r="OUU30" s="49"/>
      <c r="OUV30" s="49"/>
      <c r="OUW30" s="49"/>
      <c r="OUX30" s="49"/>
      <c r="OUY30" s="47"/>
      <c r="OUZ30" s="48"/>
      <c r="OVA30" s="49"/>
      <c r="OVB30" s="49"/>
      <c r="OVC30" s="49"/>
      <c r="OVD30" s="49"/>
      <c r="OVE30" s="49"/>
      <c r="OVF30" s="49"/>
      <c r="OVG30" s="49"/>
      <c r="OVH30" s="49"/>
      <c r="OVI30" s="49"/>
      <c r="OVJ30" s="49"/>
      <c r="OVK30" s="49"/>
      <c r="OVL30" s="49"/>
      <c r="OVM30" s="49"/>
      <c r="OVN30" s="49"/>
      <c r="OVO30" s="49"/>
      <c r="OVP30" s="49"/>
      <c r="OVQ30" s="49"/>
      <c r="OVR30" s="49"/>
      <c r="OVS30" s="49"/>
      <c r="OVT30" s="49"/>
      <c r="OVU30" s="49"/>
      <c r="OVV30" s="49"/>
      <c r="OVW30" s="49"/>
      <c r="OVX30" s="49"/>
      <c r="OVY30" s="49"/>
      <c r="OVZ30" s="49"/>
      <c r="OWA30" s="49"/>
      <c r="OWB30" s="49"/>
      <c r="OWC30" s="47"/>
      <c r="OWD30" s="48"/>
      <c r="OWE30" s="49"/>
      <c r="OWF30" s="49"/>
      <c r="OWG30" s="49"/>
      <c r="OWH30" s="49"/>
      <c r="OWI30" s="49"/>
      <c r="OWJ30" s="49"/>
      <c r="OWK30" s="49"/>
      <c r="OWL30" s="49"/>
      <c r="OWM30" s="49"/>
      <c r="OWN30" s="49"/>
      <c r="OWO30" s="49"/>
      <c r="OWP30" s="49"/>
      <c r="OWQ30" s="49"/>
      <c r="OWR30" s="49"/>
      <c r="OWS30" s="49"/>
      <c r="OWT30" s="49"/>
      <c r="OWU30" s="49"/>
      <c r="OWV30" s="49"/>
      <c r="OWW30" s="49"/>
      <c r="OWX30" s="49"/>
      <c r="OWY30" s="49"/>
      <c r="OWZ30" s="49"/>
      <c r="OXA30" s="49"/>
      <c r="OXB30" s="49"/>
      <c r="OXC30" s="49"/>
      <c r="OXD30" s="49"/>
      <c r="OXE30" s="49"/>
      <c r="OXF30" s="49"/>
      <c r="OXG30" s="47"/>
      <c r="OXH30" s="48"/>
      <c r="OXI30" s="49"/>
      <c r="OXJ30" s="49"/>
      <c r="OXK30" s="49"/>
      <c r="OXL30" s="49"/>
      <c r="OXM30" s="49"/>
      <c r="OXN30" s="49"/>
      <c r="OXO30" s="49"/>
      <c r="OXP30" s="49"/>
      <c r="OXQ30" s="49"/>
      <c r="OXR30" s="49"/>
      <c r="OXS30" s="49"/>
      <c r="OXT30" s="49"/>
      <c r="OXU30" s="49"/>
      <c r="OXV30" s="49"/>
      <c r="OXW30" s="49"/>
      <c r="OXX30" s="49"/>
      <c r="OXY30" s="49"/>
      <c r="OXZ30" s="49"/>
      <c r="OYA30" s="49"/>
      <c r="OYB30" s="49"/>
      <c r="OYC30" s="49"/>
      <c r="OYD30" s="49"/>
      <c r="OYE30" s="49"/>
      <c r="OYF30" s="49"/>
      <c r="OYG30" s="49"/>
      <c r="OYH30" s="49"/>
      <c r="OYI30" s="49"/>
      <c r="OYJ30" s="49"/>
      <c r="OYK30" s="47"/>
      <c r="OYL30" s="48"/>
      <c r="OYM30" s="49"/>
      <c r="OYN30" s="49"/>
      <c r="OYO30" s="49"/>
      <c r="OYP30" s="49"/>
      <c r="OYQ30" s="49"/>
      <c r="OYR30" s="49"/>
      <c r="OYS30" s="49"/>
      <c r="OYT30" s="49"/>
      <c r="OYU30" s="49"/>
      <c r="OYV30" s="49"/>
      <c r="OYW30" s="49"/>
      <c r="OYX30" s="49"/>
      <c r="OYY30" s="49"/>
      <c r="OYZ30" s="49"/>
      <c r="OZA30" s="49"/>
      <c r="OZB30" s="49"/>
      <c r="OZC30" s="49"/>
      <c r="OZD30" s="49"/>
      <c r="OZE30" s="49"/>
      <c r="OZF30" s="49"/>
      <c r="OZG30" s="49"/>
      <c r="OZH30" s="49"/>
      <c r="OZI30" s="49"/>
      <c r="OZJ30" s="49"/>
      <c r="OZK30" s="49"/>
      <c r="OZL30" s="49"/>
      <c r="OZM30" s="49"/>
      <c r="OZN30" s="49"/>
      <c r="OZO30" s="47"/>
      <c r="OZP30" s="48"/>
      <c r="OZQ30" s="49"/>
      <c r="OZR30" s="49"/>
      <c r="OZS30" s="49"/>
      <c r="OZT30" s="49"/>
      <c r="OZU30" s="49"/>
      <c r="OZV30" s="49"/>
      <c r="OZW30" s="49"/>
      <c r="OZX30" s="49"/>
      <c r="OZY30" s="49"/>
      <c r="OZZ30" s="49"/>
      <c r="PAA30" s="49"/>
      <c r="PAB30" s="49"/>
      <c r="PAC30" s="49"/>
      <c r="PAD30" s="49"/>
      <c r="PAE30" s="49"/>
      <c r="PAF30" s="49"/>
      <c r="PAG30" s="49"/>
      <c r="PAH30" s="49"/>
      <c r="PAI30" s="49"/>
      <c r="PAJ30" s="49"/>
      <c r="PAK30" s="49"/>
      <c r="PAL30" s="49"/>
      <c r="PAM30" s="49"/>
      <c r="PAN30" s="49"/>
      <c r="PAO30" s="49"/>
      <c r="PAP30" s="49"/>
      <c r="PAQ30" s="49"/>
      <c r="PAR30" s="49"/>
      <c r="PAS30" s="47"/>
      <c r="PAT30" s="48"/>
      <c r="PAU30" s="49"/>
      <c r="PAV30" s="49"/>
      <c r="PAW30" s="49"/>
      <c r="PAX30" s="49"/>
      <c r="PAY30" s="49"/>
      <c r="PAZ30" s="49"/>
      <c r="PBA30" s="49"/>
      <c r="PBB30" s="49"/>
      <c r="PBC30" s="49"/>
      <c r="PBD30" s="49"/>
      <c r="PBE30" s="49"/>
      <c r="PBF30" s="49"/>
      <c r="PBG30" s="49"/>
      <c r="PBH30" s="49"/>
      <c r="PBI30" s="49"/>
      <c r="PBJ30" s="49"/>
      <c r="PBK30" s="49"/>
      <c r="PBL30" s="49"/>
      <c r="PBM30" s="49"/>
      <c r="PBN30" s="49"/>
      <c r="PBO30" s="49"/>
      <c r="PBP30" s="49"/>
      <c r="PBQ30" s="49"/>
      <c r="PBR30" s="49"/>
      <c r="PBS30" s="49"/>
      <c r="PBT30" s="49"/>
      <c r="PBU30" s="49"/>
      <c r="PBV30" s="49"/>
      <c r="PBW30" s="47"/>
      <c r="PBX30" s="48"/>
      <c r="PBY30" s="49"/>
      <c r="PBZ30" s="49"/>
      <c r="PCA30" s="49"/>
      <c r="PCB30" s="49"/>
      <c r="PCC30" s="49"/>
      <c r="PCD30" s="49"/>
      <c r="PCE30" s="49"/>
      <c r="PCF30" s="49"/>
      <c r="PCG30" s="49"/>
      <c r="PCH30" s="49"/>
      <c r="PCI30" s="49"/>
      <c r="PCJ30" s="49"/>
      <c r="PCK30" s="49"/>
      <c r="PCL30" s="49"/>
      <c r="PCM30" s="49"/>
      <c r="PCN30" s="49"/>
      <c r="PCO30" s="49"/>
      <c r="PCP30" s="49"/>
      <c r="PCQ30" s="49"/>
      <c r="PCR30" s="49"/>
      <c r="PCS30" s="49"/>
      <c r="PCT30" s="49"/>
      <c r="PCU30" s="49"/>
      <c r="PCV30" s="49"/>
      <c r="PCW30" s="49"/>
      <c r="PCX30" s="49"/>
      <c r="PCY30" s="49"/>
      <c r="PCZ30" s="49"/>
      <c r="PDA30" s="47"/>
      <c r="PDB30" s="48"/>
      <c r="PDC30" s="49"/>
      <c r="PDD30" s="49"/>
      <c r="PDE30" s="49"/>
      <c r="PDF30" s="49"/>
      <c r="PDG30" s="49"/>
      <c r="PDH30" s="49"/>
      <c r="PDI30" s="49"/>
      <c r="PDJ30" s="49"/>
      <c r="PDK30" s="49"/>
      <c r="PDL30" s="49"/>
      <c r="PDM30" s="49"/>
      <c r="PDN30" s="49"/>
      <c r="PDO30" s="49"/>
      <c r="PDP30" s="49"/>
      <c r="PDQ30" s="49"/>
      <c r="PDR30" s="49"/>
      <c r="PDS30" s="49"/>
      <c r="PDT30" s="49"/>
      <c r="PDU30" s="49"/>
      <c r="PDV30" s="49"/>
      <c r="PDW30" s="49"/>
      <c r="PDX30" s="49"/>
      <c r="PDY30" s="49"/>
      <c r="PDZ30" s="49"/>
      <c r="PEA30" s="49"/>
      <c r="PEB30" s="49"/>
      <c r="PEC30" s="49"/>
      <c r="PED30" s="49"/>
      <c r="PEE30" s="47"/>
      <c r="PEF30" s="48"/>
      <c r="PEG30" s="49"/>
      <c r="PEH30" s="49"/>
      <c r="PEI30" s="49"/>
      <c r="PEJ30" s="49"/>
      <c r="PEK30" s="49"/>
      <c r="PEL30" s="49"/>
      <c r="PEM30" s="49"/>
      <c r="PEN30" s="49"/>
      <c r="PEO30" s="49"/>
      <c r="PEP30" s="49"/>
      <c r="PEQ30" s="49"/>
      <c r="PER30" s="49"/>
      <c r="PES30" s="49"/>
      <c r="PET30" s="49"/>
      <c r="PEU30" s="49"/>
      <c r="PEV30" s="49"/>
      <c r="PEW30" s="49"/>
      <c r="PEX30" s="49"/>
      <c r="PEY30" s="49"/>
      <c r="PEZ30" s="49"/>
      <c r="PFA30" s="49"/>
      <c r="PFB30" s="49"/>
      <c r="PFC30" s="49"/>
      <c r="PFD30" s="49"/>
      <c r="PFE30" s="49"/>
      <c r="PFF30" s="49"/>
      <c r="PFG30" s="49"/>
      <c r="PFH30" s="49"/>
      <c r="PFI30" s="47"/>
      <c r="PFJ30" s="48"/>
      <c r="PFK30" s="49"/>
      <c r="PFL30" s="49"/>
      <c r="PFM30" s="49"/>
      <c r="PFN30" s="49"/>
      <c r="PFO30" s="49"/>
      <c r="PFP30" s="49"/>
      <c r="PFQ30" s="49"/>
      <c r="PFR30" s="49"/>
      <c r="PFS30" s="49"/>
      <c r="PFT30" s="49"/>
      <c r="PFU30" s="49"/>
      <c r="PFV30" s="49"/>
      <c r="PFW30" s="49"/>
      <c r="PFX30" s="49"/>
      <c r="PFY30" s="49"/>
      <c r="PFZ30" s="49"/>
      <c r="PGA30" s="49"/>
      <c r="PGB30" s="49"/>
      <c r="PGC30" s="49"/>
      <c r="PGD30" s="49"/>
      <c r="PGE30" s="49"/>
      <c r="PGF30" s="49"/>
      <c r="PGG30" s="49"/>
      <c r="PGH30" s="49"/>
      <c r="PGI30" s="49"/>
      <c r="PGJ30" s="49"/>
      <c r="PGK30" s="49"/>
      <c r="PGL30" s="49"/>
      <c r="PGM30" s="47"/>
      <c r="PGN30" s="48"/>
      <c r="PGO30" s="49"/>
      <c r="PGP30" s="49"/>
      <c r="PGQ30" s="49"/>
      <c r="PGR30" s="49"/>
      <c r="PGS30" s="49"/>
      <c r="PGT30" s="49"/>
      <c r="PGU30" s="49"/>
      <c r="PGV30" s="49"/>
      <c r="PGW30" s="49"/>
      <c r="PGX30" s="49"/>
      <c r="PGY30" s="49"/>
      <c r="PGZ30" s="49"/>
      <c r="PHA30" s="49"/>
      <c r="PHB30" s="49"/>
      <c r="PHC30" s="49"/>
      <c r="PHD30" s="49"/>
      <c r="PHE30" s="49"/>
      <c r="PHF30" s="49"/>
      <c r="PHG30" s="49"/>
      <c r="PHH30" s="49"/>
      <c r="PHI30" s="49"/>
      <c r="PHJ30" s="49"/>
      <c r="PHK30" s="49"/>
      <c r="PHL30" s="49"/>
      <c r="PHM30" s="49"/>
      <c r="PHN30" s="49"/>
      <c r="PHO30" s="49"/>
      <c r="PHP30" s="49"/>
      <c r="PHQ30" s="47"/>
      <c r="PHR30" s="48"/>
      <c r="PHS30" s="49"/>
      <c r="PHT30" s="49"/>
      <c r="PHU30" s="49"/>
      <c r="PHV30" s="49"/>
      <c r="PHW30" s="49"/>
      <c r="PHX30" s="49"/>
      <c r="PHY30" s="49"/>
      <c r="PHZ30" s="49"/>
      <c r="PIA30" s="49"/>
      <c r="PIB30" s="49"/>
      <c r="PIC30" s="49"/>
      <c r="PID30" s="49"/>
      <c r="PIE30" s="49"/>
      <c r="PIF30" s="49"/>
      <c r="PIG30" s="49"/>
      <c r="PIH30" s="49"/>
      <c r="PII30" s="49"/>
      <c r="PIJ30" s="49"/>
      <c r="PIK30" s="49"/>
      <c r="PIL30" s="49"/>
      <c r="PIM30" s="49"/>
      <c r="PIN30" s="49"/>
      <c r="PIO30" s="49"/>
      <c r="PIP30" s="49"/>
      <c r="PIQ30" s="49"/>
      <c r="PIR30" s="49"/>
      <c r="PIS30" s="49"/>
      <c r="PIT30" s="49"/>
      <c r="PIU30" s="47"/>
      <c r="PIV30" s="48"/>
      <c r="PIW30" s="49"/>
      <c r="PIX30" s="49"/>
      <c r="PIY30" s="49"/>
      <c r="PIZ30" s="49"/>
      <c r="PJA30" s="49"/>
      <c r="PJB30" s="49"/>
      <c r="PJC30" s="49"/>
      <c r="PJD30" s="49"/>
      <c r="PJE30" s="49"/>
      <c r="PJF30" s="49"/>
      <c r="PJG30" s="49"/>
      <c r="PJH30" s="49"/>
      <c r="PJI30" s="49"/>
      <c r="PJJ30" s="49"/>
      <c r="PJK30" s="49"/>
      <c r="PJL30" s="49"/>
      <c r="PJM30" s="49"/>
      <c r="PJN30" s="49"/>
      <c r="PJO30" s="49"/>
      <c r="PJP30" s="49"/>
      <c r="PJQ30" s="49"/>
      <c r="PJR30" s="49"/>
      <c r="PJS30" s="49"/>
      <c r="PJT30" s="49"/>
      <c r="PJU30" s="49"/>
      <c r="PJV30" s="49"/>
      <c r="PJW30" s="49"/>
      <c r="PJX30" s="49"/>
      <c r="PJY30" s="47"/>
      <c r="PJZ30" s="48"/>
      <c r="PKA30" s="49"/>
      <c r="PKB30" s="49"/>
      <c r="PKC30" s="49"/>
      <c r="PKD30" s="49"/>
      <c r="PKE30" s="49"/>
      <c r="PKF30" s="49"/>
      <c r="PKG30" s="49"/>
      <c r="PKH30" s="49"/>
      <c r="PKI30" s="49"/>
      <c r="PKJ30" s="49"/>
      <c r="PKK30" s="49"/>
      <c r="PKL30" s="49"/>
      <c r="PKM30" s="49"/>
      <c r="PKN30" s="49"/>
      <c r="PKO30" s="49"/>
      <c r="PKP30" s="49"/>
      <c r="PKQ30" s="49"/>
      <c r="PKR30" s="49"/>
      <c r="PKS30" s="49"/>
      <c r="PKT30" s="49"/>
      <c r="PKU30" s="49"/>
      <c r="PKV30" s="49"/>
      <c r="PKW30" s="49"/>
      <c r="PKX30" s="49"/>
      <c r="PKY30" s="49"/>
      <c r="PKZ30" s="49"/>
      <c r="PLA30" s="49"/>
      <c r="PLB30" s="49"/>
      <c r="PLC30" s="47"/>
      <c r="PLD30" s="48"/>
      <c r="PLE30" s="49"/>
      <c r="PLF30" s="49"/>
      <c r="PLG30" s="49"/>
      <c r="PLH30" s="49"/>
      <c r="PLI30" s="49"/>
      <c r="PLJ30" s="49"/>
      <c r="PLK30" s="49"/>
      <c r="PLL30" s="49"/>
      <c r="PLM30" s="49"/>
      <c r="PLN30" s="49"/>
      <c r="PLO30" s="49"/>
      <c r="PLP30" s="49"/>
      <c r="PLQ30" s="49"/>
      <c r="PLR30" s="49"/>
      <c r="PLS30" s="49"/>
      <c r="PLT30" s="49"/>
      <c r="PLU30" s="49"/>
      <c r="PLV30" s="49"/>
      <c r="PLW30" s="49"/>
      <c r="PLX30" s="49"/>
      <c r="PLY30" s="49"/>
      <c r="PLZ30" s="49"/>
      <c r="PMA30" s="49"/>
      <c r="PMB30" s="49"/>
      <c r="PMC30" s="49"/>
      <c r="PMD30" s="49"/>
      <c r="PME30" s="49"/>
      <c r="PMF30" s="49"/>
      <c r="PMG30" s="47"/>
      <c r="PMH30" s="48"/>
      <c r="PMI30" s="49"/>
      <c r="PMJ30" s="49"/>
      <c r="PMK30" s="49"/>
      <c r="PML30" s="49"/>
      <c r="PMM30" s="49"/>
      <c r="PMN30" s="49"/>
      <c r="PMO30" s="49"/>
      <c r="PMP30" s="49"/>
      <c r="PMQ30" s="49"/>
      <c r="PMR30" s="49"/>
      <c r="PMS30" s="49"/>
      <c r="PMT30" s="49"/>
      <c r="PMU30" s="49"/>
      <c r="PMV30" s="49"/>
      <c r="PMW30" s="49"/>
      <c r="PMX30" s="49"/>
      <c r="PMY30" s="49"/>
      <c r="PMZ30" s="49"/>
      <c r="PNA30" s="49"/>
      <c r="PNB30" s="49"/>
      <c r="PNC30" s="49"/>
      <c r="PND30" s="49"/>
      <c r="PNE30" s="49"/>
      <c r="PNF30" s="49"/>
      <c r="PNG30" s="49"/>
      <c r="PNH30" s="49"/>
      <c r="PNI30" s="49"/>
      <c r="PNJ30" s="49"/>
      <c r="PNK30" s="47"/>
      <c r="PNL30" s="48"/>
      <c r="PNM30" s="49"/>
      <c r="PNN30" s="49"/>
      <c r="PNO30" s="49"/>
      <c r="PNP30" s="49"/>
      <c r="PNQ30" s="49"/>
      <c r="PNR30" s="49"/>
      <c r="PNS30" s="49"/>
      <c r="PNT30" s="49"/>
      <c r="PNU30" s="49"/>
      <c r="PNV30" s="49"/>
      <c r="PNW30" s="49"/>
      <c r="PNX30" s="49"/>
      <c r="PNY30" s="49"/>
      <c r="PNZ30" s="49"/>
      <c r="POA30" s="49"/>
      <c r="POB30" s="49"/>
      <c r="POC30" s="49"/>
      <c r="POD30" s="49"/>
      <c r="POE30" s="49"/>
      <c r="POF30" s="49"/>
      <c r="POG30" s="49"/>
      <c r="POH30" s="49"/>
      <c r="POI30" s="49"/>
      <c r="POJ30" s="49"/>
      <c r="POK30" s="49"/>
      <c r="POL30" s="49"/>
      <c r="POM30" s="49"/>
      <c r="PON30" s="49"/>
      <c r="POO30" s="47"/>
      <c r="POP30" s="48"/>
      <c r="POQ30" s="49"/>
      <c r="POR30" s="49"/>
      <c r="POS30" s="49"/>
      <c r="POT30" s="49"/>
      <c r="POU30" s="49"/>
      <c r="POV30" s="49"/>
      <c r="POW30" s="49"/>
      <c r="POX30" s="49"/>
      <c r="POY30" s="49"/>
      <c r="POZ30" s="49"/>
      <c r="PPA30" s="49"/>
      <c r="PPB30" s="49"/>
      <c r="PPC30" s="49"/>
      <c r="PPD30" s="49"/>
      <c r="PPE30" s="49"/>
      <c r="PPF30" s="49"/>
      <c r="PPG30" s="49"/>
      <c r="PPH30" s="49"/>
      <c r="PPI30" s="49"/>
      <c r="PPJ30" s="49"/>
      <c r="PPK30" s="49"/>
      <c r="PPL30" s="49"/>
      <c r="PPM30" s="49"/>
      <c r="PPN30" s="49"/>
      <c r="PPO30" s="49"/>
      <c r="PPP30" s="49"/>
      <c r="PPQ30" s="49"/>
      <c r="PPR30" s="49"/>
      <c r="PPS30" s="47"/>
      <c r="PPT30" s="48"/>
      <c r="PPU30" s="49"/>
      <c r="PPV30" s="49"/>
      <c r="PPW30" s="49"/>
      <c r="PPX30" s="49"/>
      <c r="PPY30" s="49"/>
      <c r="PPZ30" s="49"/>
      <c r="PQA30" s="49"/>
      <c r="PQB30" s="49"/>
      <c r="PQC30" s="49"/>
      <c r="PQD30" s="49"/>
      <c r="PQE30" s="49"/>
      <c r="PQF30" s="49"/>
      <c r="PQG30" s="49"/>
      <c r="PQH30" s="49"/>
      <c r="PQI30" s="49"/>
      <c r="PQJ30" s="49"/>
      <c r="PQK30" s="49"/>
      <c r="PQL30" s="49"/>
      <c r="PQM30" s="49"/>
      <c r="PQN30" s="49"/>
      <c r="PQO30" s="49"/>
      <c r="PQP30" s="49"/>
      <c r="PQQ30" s="49"/>
      <c r="PQR30" s="49"/>
      <c r="PQS30" s="49"/>
      <c r="PQT30" s="49"/>
      <c r="PQU30" s="49"/>
      <c r="PQV30" s="49"/>
      <c r="PQW30" s="47"/>
      <c r="PQX30" s="48"/>
      <c r="PQY30" s="49"/>
      <c r="PQZ30" s="49"/>
      <c r="PRA30" s="49"/>
      <c r="PRB30" s="49"/>
      <c r="PRC30" s="49"/>
      <c r="PRD30" s="49"/>
      <c r="PRE30" s="49"/>
      <c r="PRF30" s="49"/>
      <c r="PRG30" s="49"/>
      <c r="PRH30" s="49"/>
      <c r="PRI30" s="49"/>
      <c r="PRJ30" s="49"/>
      <c r="PRK30" s="49"/>
      <c r="PRL30" s="49"/>
      <c r="PRM30" s="49"/>
      <c r="PRN30" s="49"/>
      <c r="PRO30" s="49"/>
      <c r="PRP30" s="49"/>
      <c r="PRQ30" s="49"/>
      <c r="PRR30" s="49"/>
      <c r="PRS30" s="49"/>
      <c r="PRT30" s="49"/>
      <c r="PRU30" s="49"/>
      <c r="PRV30" s="49"/>
      <c r="PRW30" s="49"/>
      <c r="PRX30" s="49"/>
      <c r="PRY30" s="49"/>
      <c r="PRZ30" s="49"/>
      <c r="PSA30" s="47"/>
      <c r="PSB30" s="48"/>
      <c r="PSC30" s="49"/>
      <c r="PSD30" s="49"/>
      <c r="PSE30" s="49"/>
      <c r="PSF30" s="49"/>
      <c r="PSG30" s="49"/>
      <c r="PSH30" s="49"/>
      <c r="PSI30" s="49"/>
      <c r="PSJ30" s="49"/>
      <c r="PSK30" s="49"/>
      <c r="PSL30" s="49"/>
      <c r="PSM30" s="49"/>
      <c r="PSN30" s="49"/>
      <c r="PSO30" s="49"/>
      <c r="PSP30" s="49"/>
      <c r="PSQ30" s="49"/>
      <c r="PSR30" s="49"/>
      <c r="PSS30" s="49"/>
      <c r="PST30" s="49"/>
      <c r="PSU30" s="49"/>
      <c r="PSV30" s="49"/>
      <c r="PSW30" s="49"/>
      <c r="PSX30" s="49"/>
      <c r="PSY30" s="49"/>
      <c r="PSZ30" s="49"/>
      <c r="PTA30" s="49"/>
      <c r="PTB30" s="49"/>
      <c r="PTC30" s="49"/>
      <c r="PTD30" s="49"/>
      <c r="PTE30" s="47"/>
      <c r="PTF30" s="48"/>
      <c r="PTG30" s="49"/>
      <c r="PTH30" s="49"/>
      <c r="PTI30" s="49"/>
      <c r="PTJ30" s="49"/>
      <c r="PTK30" s="49"/>
      <c r="PTL30" s="49"/>
      <c r="PTM30" s="49"/>
      <c r="PTN30" s="49"/>
      <c r="PTO30" s="49"/>
      <c r="PTP30" s="49"/>
      <c r="PTQ30" s="49"/>
      <c r="PTR30" s="49"/>
      <c r="PTS30" s="49"/>
      <c r="PTT30" s="49"/>
      <c r="PTU30" s="49"/>
      <c r="PTV30" s="49"/>
      <c r="PTW30" s="49"/>
      <c r="PTX30" s="49"/>
      <c r="PTY30" s="49"/>
      <c r="PTZ30" s="49"/>
      <c r="PUA30" s="49"/>
      <c r="PUB30" s="49"/>
      <c r="PUC30" s="49"/>
      <c r="PUD30" s="49"/>
      <c r="PUE30" s="49"/>
      <c r="PUF30" s="49"/>
      <c r="PUG30" s="49"/>
      <c r="PUH30" s="49"/>
      <c r="PUI30" s="47"/>
      <c r="PUJ30" s="48"/>
      <c r="PUK30" s="49"/>
      <c r="PUL30" s="49"/>
      <c r="PUM30" s="49"/>
      <c r="PUN30" s="49"/>
      <c r="PUO30" s="49"/>
      <c r="PUP30" s="49"/>
      <c r="PUQ30" s="49"/>
      <c r="PUR30" s="49"/>
      <c r="PUS30" s="49"/>
      <c r="PUT30" s="49"/>
      <c r="PUU30" s="49"/>
      <c r="PUV30" s="49"/>
      <c r="PUW30" s="49"/>
      <c r="PUX30" s="49"/>
      <c r="PUY30" s="49"/>
      <c r="PUZ30" s="49"/>
      <c r="PVA30" s="49"/>
      <c r="PVB30" s="49"/>
      <c r="PVC30" s="49"/>
      <c r="PVD30" s="49"/>
      <c r="PVE30" s="49"/>
      <c r="PVF30" s="49"/>
      <c r="PVG30" s="49"/>
      <c r="PVH30" s="49"/>
      <c r="PVI30" s="49"/>
      <c r="PVJ30" s="49"/>
      <c r="PVK30" s="49"/>
      <c r="PVL30" s="49"/>
      <c r="PVM30" s="47"/>
      <c r="PVN30" s="48"/>
      <c r="PVO30" s="49"/>
      <c r="PVP30" s="49"/>
      <c r="PVQ30" s="49"/>
      <c r="PVR30" s="49"/>
      <c r="PVS30" s="49"/>
      <c r="PVT30" s="49"/>
      <c r="PVU30" s="49"/>
      <c r="PVV30" s="49"/>
      <c r="PVW30" s="49"/>
      <c r="PVX30" s="49"/>
      <c r="PVY30" s="49"/>
      <c r="PVZ30" s="49"/>
      <c r="PWA30" s="49"/>
      <c r="PWB30" s="49"/>
      <c r="PWC30" s="49"/>
      <c r="PWD30" s="49"/>
      <c r="PWE30" s="49"/>
      <c r="PWF30" s="49"/>
      <c r="PWG30" s="49"/>
      <c r="PWH30" s="49"/>
      <c r="PWI30" s="49"/>
      <c r="PWJ30" s="49"/>
      <c r="PWK30" s="49"/>
      <c r="PWL30" s="49"/>
      <c r="PWM30" s="49"/>
      <c r="PWN30" s="49"/>
      <c r="PWO30" s="49"/>
      <c r="PWP30" s="49"/>
      <c r="PWQ30" s="47"/>
      <c r="PWR30" s="48"/>
      <c r="PWS30" s="49"/>
      <c r="PWT30" s="49"/>
      <c r="PWU30" s="49"/>
      <c r="PWV30" s="49"/>
      <c r="PWW30" s="49"/>
      <c r="PWX30" s="49"/>
      <c r="PWY30" s="49"/>
      <c r="PWZ30" s="49"/>
      <c r="PXA30" s="49"/>
      <c r="PXB30" s="49"/>
      <c r="PXC30" s="49"/>
      <c r="PXD30" s="49"/>
      <c r="PXE30" s="49"/>
      <c r="PXF30" s="49"/>
      <c r="PXG30" s="49"/>
      <c r="PXH30" s="49"/>
      <c r="PXI30" s="49"/>
      <c r="PXJ30" s="49"/>
      <c r="PXK30" s="49"/>
      <c r="PXL30" s="49"/>
      <c r="PXM30" s="49"/>
      <c r="PXN30" s="49"/>
      <c r="PXO30" s="49"/>
      <c r="PXP30" s="49"/>
      <c r="PXQ30" s="49"/>
      <c r="PXR30" s="49"/>
      <c r="PXS30" s="49"/>
      <c r="PXT30" s="49"/>
      <c r="PXU30" s="47"/>
      <c r="PXV30" s="48"/>
      <c r="PXW30" s="49"/>
      <c r="PXX30" s="49"/>
      <c r="PXY30" s="49"/>
      <c r="PXZ30" s="49"/>
      <c r="PYA30" s="49"/>
      <c r="PYB30" s="49"/>
      <c r="PYC30" s="49"/>
      <c r="PYD30" s="49"/>
      <c r="PYE30" s="49"/>
      <c r="PYF30" s="49"/>
      <c r="PYG30" s="49"/>
      <c r="PYH30" s="49"/>
      <c r="PYI30" s="49"/>
      <c r="PYJ30" s="49"/>
      <c r="PYK30" s="49"/>
      <c r="PYL30" s="49"/>
      <c r="PYM30" s="49"/>
      <c r="PYN30" s="49"/>
      <c r="PYO30" s="49"/>
      <c r="PYP30" s="49"/>
      <c r="PYQ30" s="49"/>
      <c r="PYR30" s="49"/>
      <c r="PYS30" s="49"/>
      <c r="PYT30" s="49"/>
      <c r="PYU30" s="49"/>
      <c r="PYV30" s="49"/>
      <c r="PYW30" s="49"/>
      <c r="PYX30" s="49"/>
      <c r="PYY30" s="47"/>
      <c r="PYZ30" s="48"/>
      <c r="PZA30" s="49"/>
      <c r="PZB30" s="49"/>
      <c r="PZC30" s="49"/>
      <c r="PZD30" s="49"/>
      <c r="PZE30" s="49"/>
      <c r="PZF30" s="49"/>
      <c r="PZG30" s="49"/>
      <c r="PZH30" s="49"/>
      <c r="PZI30" s="49"/>
      <c r="PZJ30" s="49"/>
      <c r="PZK30" s="49"/>
      <c r="PZL30" s="49"/>
      <c r="PZM30" s="49"/>
      <c r="PZN30" s="49"/>
      <c r="PZO30" s="49"/>
      <c r="PZP30" s="49"/>
      <c r="PZQ30" s="49"/>
      <c r="PZR30" s="49"/>
      <c r="PZS30" s="49"/>
      <c r="PZT30" s="49"/>
      <c r="PZU30" s="49"/>
      <c r="PZV30" s="49"/>
      <c r="PZW30" s="49"/>
      <c r="PZX30" s="49"/>
      <c r="PZY30" s="49"/>
      <c r="PZZ30" s="49"/>
      <c r="QAA30" s="49"/>
      <c r="QAB30" s="49"/>
      <c r="QAC30" s="47"/>
      <c r="QAD30" s="48"/>
      <c r="QAE30" s="49"/>
      <c r="QAF30" s="49"/>
      <c r="QAG30" s="49"/>
      <c r="QAH30" s="49"/>
      <c r="QAI30" s="49"/>
      <c r="QAJ30" s="49"/>
      <c r="QAK30" s="49"/>
      <c r="QAL30" s="49"/>
      <c r="QAM30" s="49"/>
      <c r="QAN30" s="49"/>
      <c r="QAO30" s="49"/>
      <c r="QAP30" s="49"/>
      <c r="QAQ30" s="49"/>
      <c r="QAR30" s="49"/>
      <c r="QAS30" s="49"/>
      <c r="QAT30" s="49"/>
      <c r="QAU30" s="49"/>
      <c r="QAV30" s="49"/>
      <c r="QAW30" s="49"/>
      <c r="QAX30" s="49"/>
      <c r="QAY30" s="49"/>
      <c r="QAZ30" s="49"/>
      <c r="QBA30" s="49"/>
      <c r="QBB30" s="49"/>
      <c r="QBC30" s="49"/>
      <c r="QBD30" s="49"/>
      <c r="QBE30" s="49"/>
      <c r="QBF30" s="49"/>
      <c r="QBG30" s="47"/>
      <c r="QBH30" s="48"/>
      <c r="QBI30" s="49"/>
      <c r="QBJ30" s="49"/>
      <c r="QBK30" s="49"/>
      <c r="QBL30" s="49"/>
      <c r="QBM30" s="49"/>
      <c r="QBN30" s="49"/>
      <c r="QBO30" s="49"/>
      <c r="QBP30" s="49"/>
      <c r="QBQ30" s="49"/>
      <c r="QBR30" s="49"/>
      <c r="QBS30" s="49"/>
      <c r="QBT30" s="49"/>
      <c r="QBU30" s="49"/>
      <c r="QBV30" s="49"/>
      <c r="QBW30" s="49"/>
      <c r="QBX30" s="49"/>
      <c r="QBY30" s="49"/>
      <c r="QBZ30" s="49"/>
      <c r="QCA30" s="49"/>
      <c r="QCB30" s="49"/>
      <c r="QCC30" s="49"/>
      <c r="QCD30" s="49"/>
      <c r="QCE30" s="49"/>
      <c r="QCF30" s="49"/>
      <c r="QCG30" s="49"/>
      <c r="QCH30" s="49"/>
      <c r="QCI30" s="49"/>
      <c r="QCJ30" s="49"/>
      <c r="QCK30" s="47"/>
      <c r="QCL30" s="48"/>
      <c r="QCM30" s="49"/>
      <c r="QCN30" s="49"/>
      <c r="QCO30" s="49"/>
      <c r="QCP30" s="49"/>
      <c r="QCQ30" s="49"/>
      <c r="QCR30" s="49"/>
      <c r="QCS30" s="49"/>
      <c r="QCT30" s="49"/>
      <c r="QCU30" s="49"/>
      <c r="QCV30" s="49"/>
      <c r="QCW30" s="49"/>
      <c r="QCX30" s="49"/>
      <c r="QCY30" s="49"/>
      <c r="QCZ30" s="49"/>
      <c r="QDA30" s="49"/>
      <c r="QDB30" s="49"/>
      <c r="QDC30" s="49"/>
      <c r="QDD30" s="49"/>
      <c r="QDE30" s="49"/>
      <c r="QDF30" s="49"/>
      <c r="QDG30" s="49"/>
      <c r="QDH30" s="49"/>
      <c r="QDI30" s="49"/>
      <c r="QDJ30" s="49"/>
      <c r="QDK30" s="49"/>
      <c r="QDL30" s="49"/>
      <c r="QDM30" s="49"/>
      <c r="QDN30" s="49"/>
      <c r="QDO30" s="47"/>
      <c r="QDP30" s="48"/>
      <c r="QDQ30" s="49"/>
      <c r="QDR30" s="49"/>
      <c r="QDS30" s="49"/>
      <c r="QDT30" s="49"/>
      <c r="QDU30" s="49"/>
      <c r="QDV30" s="49"/>
      <c r="QDW30" s="49"/>
      <c r="QDX30" s="49"/>
      <c r="QDY30" s="49"/>
      <c r="QDZ30" s="49"/>
      <c r="QEA30" s="49"/>
      <c r="QEB30" s="49"/>
      <c r="QEC30" s="49"/>
      <c r="QED30" s="49"/>
      <c r="QEE30" s="49"/>
      <c r="QEF30" s="49"/>
      <c r="QEG30" s="49"/>
      <c r="QEH30" s="49"/>
      <c r="QEI30" s="49"/>
      <c r="QEJ30" s="49"/>
      <c r="QEK30" s="49"/>
      <c r="QEL30" s="49"/>
      <c r="QEM30" s="49"/>
      <c r="QEN30" s="49"/>
      <c r="QEO30" s="49"/>
      <c r="QEP30" s="49"/>
      <c r="QEQ30" s="49"/>
      <c r="QER30" s="49"/>
      <c r="QES30" s="47"/>
      <c r="QET30" s="48"/>
      <c r="QEU30" s="49"/>
      <c r="QEV30" s="49"/>
      <c r="QEW30" s="49"/>
      <c r="QEX30" s="49"/>
      <c r="QEY30" s="49"/>
      <c r="QEZ30" s="49"/>
      <c r="QFA30" s="49"/>
      <c r="QFB30" s="49"/>
      <c r="QFC30" s="49"/>
      <c r="QFD30" s="49"/>
      <c r="QFE30" s="49"/>
      <c r="QFF30" s="49"/>
      <c r="QFG30" s="49"/>
      <c r="QFH30" s="49"/>
      <c r="QFI30" s="49"/>
      <c r="QFJ30" s="49"/>
      <c r="QFK30" s="49"/>
      <c r="QFL30" s="49"/>
      <c r="QFM30" s="49"/>
      <c r="QFN30" s="49"/>
      <c r="QFO30" s="49"/>
      <c r="QFP30" s="49"/>
      <c r="QFQ30" s="49"/>
      <c r="QFR30" s="49"/>
      <c r="QFS30" s="49"/>
      <c r="QFT30" s="49"/>
      <c r="QFU30" s="49"/>
      <c r="QFV30" s="49"/>
      <c r="QFW30" s="47"/>
      <c r="QFX30" s="48"/>
      <c r="QFY30" s="49"/>
      <c r="QFZ30" s="49"/>
      <c r="QGA30" s="49"/>
      <c r="QGB30" s="49"/>
      <c r="QGC30" s="49"/>
      <c r="QGD30" s="49"/>
      <c r="QGE30" s="49"/>
      <c r="QGF30" s="49"/>
      <c r="QGG30" s="49"/>
      <c r="QGH30" s="49"/>
      <c r="QGI30" s="49"/>
      <c r="QGJ30" s="49"/>
      <c r="QGK30" s="49"/>
      <c r="QGL30" s="49"/>
      <c r="QGM30" s="49"/>
      <c r="QGN30" s="49"/>
      <c r="QGO30" s="49"/>
      <c r="QGP30" s="49"/>
      <c r="QGQ30" s="49"/>
      <c r="QGR30" s="49"/>
      <c r="QGS30" s="49"/>
      <c r="QGT30" s="49"/>
      <c r="QGU30" s="49"/>
      <c r="QGV30" s="49"/>
      <c r="QGW30" s="49"/>
      <c r="QGX30" s="49"/>
      <c r="QGY30" s="49"/>
      <c r="QGZ30" s="49"/>
      <c r="QHA30" s="47"/>
      <c r="QHB30" s="48"/>
      <c r="QHC30" s="49"/>
      <c r="QHD30" s="49"/>
      <c r="QHE30" s="49"/>
      <c r="QHF30" s="49"/>
      <c r="QHG30" s="49"/>
      <c r="QHH30" s="49"/>
      <c r="QHI30" s="49"/>
      <c r="QHJ30" s="49"/>
      <c r="QHK30" s="49"/>
      <c r="QHL30" s="49"/>
      <c r="QHM30" s="49"/>
      <c r="QHN30" s="49"/>
      <c r="QHO30" s="49"/>
      <c r="QHP30" s="49"/>
      <c r="QHQ30" s="49"/>
      <c r="QHR30" s="49"/>
      <c r="QHS30" s="49"/>
      <c r="QHT30" s="49"/>
      <c r="QHU30" s="49"/>
      <c r="QHV30" s="49"/>
      <c r="QHW30" s="49"/>
      <c r="QHX30" s="49"/>
      <c r="QHY30" s="49"/>
      <c r="QHZ30" s="49"/>
      <c r="QIA30" s="49"/>
      <c r="QIB30" s="49"/>
      <c r="QIC30" s="49"/>
      <c r="QID30" s="49"/>
      <c r="QIE30" s="47"/>
      <c r="QIF30" s="48"/>
      <c r="QIG30" s="49"/>
      <c r="QIH30" s="49"/>
      <c r="QII30" s="49"/>
      <c r="QIJ30" s="49"/>
      <c r="QIK30" s="49"/>
      <c r="QIL30" s="49"/>
      <c r="QIM30" s="49"/>
      <c r="QIN30" s="49"/>
      <c r="QIO30" s="49"/>
      <c r="QIP30" s="49"/>
      <c r="QIQ30" s="49"/>
      <c r="QIR30" s="49"/>
      <c r="QIS30" s="49"/>
      <c r="QIT30" s="49"/>
      <c r="QIU30" s="49"/>
      <c r="QIV30" s="49"/>
      <c r="QIW30" s="49"/>
      <c r="QIX30" s="49"/>
      <c r="QIY30" s="49"/>
      <c r="QIZ30" s="49"/>
      <c r="QJA30" s="49"/>
      <c r="QJB30" s="49"/>
      <c r="QJC30" s="49"/>
      <c r="QJD30" s="49"/>
      <c r="QJE30" s="49"/>
      <c r="QJF30" s="49"/>
      <c r="QJG30" s="49"/>
      <c r="QJH30" s="49"/>
      <c r="QJI30" s="47"/>
      <c r="QJJ30" s="48"/>
      <c r="QJK30" s="49"/>
      <c r="QJL30" s="49"/>
      <c r="QJM30" s="49"/>
      <c r="QJN30" s="49"/>
      <c r="QJO30" s="49"/>
      <c r="QJP30" s="49"/>
      <c r="QJQ30" s="49"/>
      <c r="QJR30" s="49"/>
      <c r="QJS30" s="49"/>
      <c r="QJT30" s="49"/>
      <c r="QJU30" s="49"/>
      <c r="QJV30" s="49"/>
      <c r="QJW30" s="49"/>
      <c r="QJX30" s="49"/>
      <c r="QJY30" s="49"/>
      <c r="QJZ30" s="49"/>
      <c r="QKA30" s="49"/>
      <c r="QKB30" s="49"/>
      <c r="QKC30" s="49"/>
      <c r="QKD30" s="49"/>
      <c r="QKE30" s="49"/>
      <c r="QKF30" s="49"/>
      <c r="QKG30" s="49"/>
      <c r="QKH30" s="49"/>
      <c r="QKI30" s="49"/>
      <c r="QKJ30" s="49"/>
      <c r="QKK30" s="49"/>
      <c r="QKL30" s="49"/>
      <c r="QKM30" s="47"/>
      <c r="QKN30" s="48"/>
      <c r="QKO30" s="49"/>
      <c r="QKP30" s="49"/>
      <c r="QKQ30" s="49"/>
      <c r="QKR30" s="49"/>
      <c r="QKS30" s="49"/>
      <c r="QKT30" s="49"/>
      <c r="QKU30" s="49"/>
      <c r="QKV30" s="49"/>
      <c r="QKW30" s="49"/>
      <c r="QKX30" s="49"/>
      <c r="QKY30" s="49"/>
      <c r="QKZ30" s="49"/>
      <c r="QLA30" s="49"/>
      <c r="QLB30" s="49"/>
      <c r="QLC30" s="49"/>
      <c r="QLD30" s="49"/>
      <c r="QLE30" s="49"/>
      <c r="QLF30" s="49"/>
      <c r="QLG30" s="49"/>
      <c r="QLH30" s="49"/>
      <c r="QLI30" s="49"/>
      <c r="QLJ30" s="49"/>
      <c r="QLK30" s="49"/>
      <c r="QLL30" s="49"/>
      <c r="QLM30" s="49"/>
      <c r="QLN30" s="49"/>
      <c r="QLO30" s="49"/>
      <c r="QLP30" s="49"/>
      <c r="QLQ30" s="47"/>
      <c r="QLR30" s="48"/>
      <c r="QLS30" s="49"/>
      <c r="QLT30" s="49"/>
      <c r="QLU30" s="49"/>
      <c r="QLV30" s="49"/>
      <c r="QLW30" s="49"/>
      <c r="QLX30" s="49"/>
      <c r="QLY30" s="49"/>
      <c r="QLZ30" s="49"/>
      <c r="QMA30" s="49"/>
      <c r="QMB30" s="49"/>
      <c r="QMC30" s="49"/>
      <c r="QMD30" s="49"/>
      <c r="QME30" s="49"/>
      <c r="QMF30" s="49"/>
      <c r="QMG30" s="49"/>
      <c r="QMH30" s="49"/>
      <c r="QMI30" s="49"/>
      <c r="QMJ30" s="49"/>
      <c r="QMK30" s="49"/>
      <c r="QML30" s="49"/>
      <c r="QMM30" s="49"/>
      <c r="QMN30" s="49"/>
      <c r="QMO30" s="49"/>
      <c r="QMP30" s="49"/>
      <c r="QMQ30" s="49"/>
      <c r="QMR30" s="49"/>
      <c r="QMS30" s="49"/>
      <c r="QMT30" s="49"/>
      <c r="QMU30" s="47"/>
      <c r="QMV30" s="48"/>
      <c r="QMW30" s="49"/>
      <c r="QMX30" s="49"/>
      <c r="QMY30" s="49"/>
      <c r="QMZ30" s="49"/>
      <c r="QNA30" s="49"/>
      <c r="QNB30" s="49"/>
      <c r="QNC30" s="49"/>
      <c r="QND30" s="49"/>
      <c r="QNE30" s="49"/>
      <c r="QNF30" s="49"/>
      <c r="QNG30" s="49"/>
      <c r="QNH30" s="49"/>
      <c r="QNI30" s="49"/>
      <c r="QNJ30" s="49"/>
      <c r="QNK30" s="49"/>
      <c r="QNL30" s="49"/>
      <c r="QNM30" s="49"/>
      <c r="QNN30" s="49"/>
      <c r="QNO30" s="49"/>
      <c r="QNP30" s="49"/>
      <c r="QNQ30" s="49"/>
      <c r="QNR30" s="49"/>
      <c r="QNS30" s="49"/>
      <c r="QNT30" s="49"/>
      <c r="QNU30" s="49"/>
      <c r="QNV30" s="49"/>
      <c r="QNW30" s="49"/>
      <c r="QNX30" s="49"/>
      <c r="QNY30" s="47"/>
      <c r="QNZ30" s="48"/>
      <c r="QOA30" s="49"/>
      <c r="QOB30" s="49"/>
      <c r="QOC30" s="49"/>
      <c r="QOD30" s="49"/>
      <c r="QOE30" s="49"/>
      <c r="QOF30" s="49"/>
      <c r="QOG30" s="49"/>
      <c r="QOH30" s="49"/>
      <c r="QOI30" s="49"/>
      <c r="QOJ30" s="49"/>
      <c r="QOK30" s="49"/>
      <c r="QOL30" s="49"/>
      <c r="QOM30" s="49"/>
      <c r="QON30" s="49"/>
      <c r="QOO30" s="49"/>
      <c r="QOP30" s="49"/>
      <c r="QOQ30" s="49"/>
      <c r="QOR30" s="49"/>
      <c r="QOS30" s="49"/>
      <c r="QOT30" s="49"/>
      <c r="QOU30" s="49"/>
      <c r="QOV30" s="49"/>
      <c r="QOW30" s="49"/>
      <c r="QOX30" s="49"/>
      <c r="QOY30" s="49"/>
      <c r="QOZ30" s="49"/>
      <c r="QPA30" s="49"/>
      <c r="QPB30" s="49"/>
      <c r="QPC30" s="47"/>
      <c r="QPD30" s="48"/>
      <c r="QPE30" s="49"/>
      <c r="QPF30" s="49"/>
      <c r="QPG30" s="49"/>
      <c r="QPH30" s="49"/>
      <c r="QPI30" s="49"/>
      <c r="QPJ30" s="49"/>
      <c r="QPK30" s="49"/>
      <c r="QPL30" s="49"/>
      <c r="QPM30" s="49"/>
      <c r="QPN30" s="49"/>
      <c r="QPO30" s="49"/>
      <c r="QPP30" s="49"/>
      <c r="QPQ30" s="49"/>
      <c r="QPR30" s="49"/>
      <c r="QPS30" s="49"/>
      <c r="QPT30" s="49"/>
      <c r="QPU30" s="49"/>
      <c r="QPV30" s="49"/>
      <c r="QPW30" s="49"/>
      <c r="QPX30" s="49"/>
      <c r="QPY30" s="49"/>
      <c r="QPZ30" s="49"/>
      <c r="QQA30" s="49"/>
      <c r="QQB30" s="49"/>
      <c r="QQC30" s="49"/>
      <c r="QQD30" s="49"/>
      <c r="QQE30" s="49"/>
      <c r="QQF30" s="49"/>
      <c r="QQG30" s="47"/>
      <c r="QQH30" s="48"/>
      <c r="QQI30" s="49"/>
      <c r="QQJ30" s="49"/>
      <c r="QQK30" s="49"/>
      <c r="QQL30" s="49"/>
      <c r="QQM30" s="49"/>
      <c r="QQN30" s="49"/>
      <c r="QQO30" s="49"/>
      <c r="QQP30" s="49"/>
      <c r="QQQ30" s="49"/>
      <c r="QQR30" s="49"/>
      <c r="QQS30" s="49"/>
      <c r="QQT30" s="49"/>
      <c r="QQU30" s="49"/>
      <c r="QQV30" s="49"/>
      <c r="QQW30" s="49"/>
      <c r="QQX30" s="49"/>
      <c r="QQY30" s="49"/>
      <c r="QQZ30" s="49"/>
      <c r="QRA30" s="49"/>
      <c r="QRB30" s="49"/>
      <c r="QRC30" s="49"/>
      <c r="QRD30" s="49"/>
      <c r="QRE30" s="49"/>
      <c r="QRF30" s="49"/>
      <c r="QRG30" s="49"/>
      <c r="QRH30" s="49"/>
      <c r="QRI30" s="49"/>
      <c r="QRJ30" s="49"/>
      <c r="QRK30" s="47"/>
      <c r="QRL30" s="48"/>
      <c r="QRM30" s="49"/>
      <c r="QRN30" s="49"/>
      <c r="QRO30" s="49"/>
      <c r="QRP30" s="49"/>
      <c r="QRQ30" s="49"/>
      <c r="QRR30" s="49"/>
      <c r="QRS30" s="49"/>
      <c r="QRT30" s="49"/>
      <c r="QRU30" s="49"/>
      <c r="QRV30" s="49"/>
      <c r="QRW30" s="49"/>
      <c r="QRX30" s="49"/>
      <c r="QRY30" s="49"/>
      <c r="QRZ30" s="49"/>
      <c r="QSA30" s="49"/>
      <c r="QSB30" s="49"/>
      <c r="QSC30" s="49"/>
      <c r="QSD30" s="49"/>
      <c r="QSE30" s="49"/>
      <c r="QSF30" s="49"/>
      <c r="QSG30" s="49"/>
      <c r="QSH30" s="49"/>
      <c r="QSI30" s="49"/>
      <c r="QSJ30" s="49"/>
      <c r="QSK30" s="49"/>
      <c r="QSL30" s="49"/>
      <c r="QSM30" s="49"/>
      <c r="QSN30" s="49"/>
      <c r="QSO30" s="47"/>
      <c r="QSP30" s="48"/>
      <c r="QSQ30" s="49"/>
      <c r="QSR30" s="49"/>
      <c r="QSS30" s="49"/>
      <c r="QST30" s="49"/>
      <c r="QSU30" s="49"/>
      <c r="QSV30" s="49"/>
      <c r="QSW30" s="49"/>
      <c r="QSX30" s="49"/>
      <c r="QSY30" s="49"/>
      <c r="QSZ30" s="49"/>
      <c r="QTA30" s="49"/>
      <c r="QTB30" s="49"/>
      <c r="QTC30" s="49"/>
      <c r="QTD30" s="49"/>
      <c r="QTE30" s="49"/>
      <c r="QTF30" s="49"/>
      <c r="QTG30" s="49"/>
      <c r="QTH30" s="49"/>
      <c r="QTI30" s="49"/>
      <c r="QTJ30" s="49"/>
      <c r="QTK30" s="49"/>
      <c r="QTL30" s="49"/>
      <c r="QTM30" s="49"/>
      <c r="QTN30" s="49"/>
      <c r="QTO30" s="49"/>
      <c r="QTP30" s="49"/>
      <c r="QTQ30" s="49"/>
      <c r="QTR30" s="49"/>
      <c r="QTS30" s="47"/>
      <c r="QTT30" s="48"/>
      <c r="QTU30" s="49"/>
      <c r="QTV30" s="49"/>
      <c r="QTW30" s="49"/>
      <c r="QTX30" s="49"/>
      <c r="QTY30" s="49"/>
      <c r="QTZ30" s="49"/>
      <c r="QUA30" s="49"/>
      <c r="QUB30" s="49"/>
      <c r="QUC30" s="49"/>
      <c r="QUD30" s="49"/>
      <c r="QUE30" s="49"/>
      <c r="QUF30" s="49"/>
      <c r="QUG30" s="49"/>
      <c r="QUH30" s="49"/>
      <c r="QUI30" s="49"/>
      <c r="QUJ30" s="49"/>
      <c r="QUK30" s="49"/>
      <c r="QUL30" s="49"/>
      <c r="QUM30" s="49"/>
      <c r="QUN30" s="49"/>
      <c r="QUO30" s="49"/>
      <c r="QUP30" s="49"/>
      <c r="QUQ30" s="49"/>
      <c r="QUR30" s="49"/>
      <c r="QUS30" s="49"/>
      <c r="QUT30" s="49"/>
      <c r="QUU30" s="49"/>
      <c r="QUV30" s="49"/>
      <c r="QUW30" s="47"/>
      <c r="QUX30" s="48"/>
      <c r="QUY30" s="49"/>
      <c r="QUZ30" s="49"/>
      <c r="QVA30" s="49"/>
      <c r="QVB30" s="49"/>
      <c r="QVC30" s="49"/>
      <c r="QVD30" s="49"/>
      <c r="QVE30" s="49"/>
      <c r="QVF30" s="49"/>
      <c r="QVG30" s="49"/>
      <c r="QVH30" s="49"/>
      <c r="QVI30" s="49"/>
      <c r="QVJ30" s="49"/>
      <c r="QVK30" s="49"/>
      <c r="QVL30" s="49"/>
      <c r="QVM30" s="49"/>
      <c r="QVN30" s="49"/>
      <c r="QVO30" s="49"/>
      <c r="QVP30" s="49"/>
      <c r="QVQ30" s="49"/>
      <c r="QVR30" s="49"/>
      <c r="QVS30" s="49"/>
      <c r="QVT30" s="49"/>
      <c r="QVU30" s="49"/>
      <c r="QVV30" s="49"/>
      <c r="QVW30" s="49"/>
      <c r="QVX30" s="49"/>
      <c r="QVY30" s="49"/>
      <c r="QVZ30" s="49"/>
      <c r="QWA30" s="47"/>
      <c r="QWB30" s="48"/>
      <c r="QWC30" s="49"/>
      <c r="QWD30" s="49"/>
      <c r="QWE30" s="49"/>
      <c r="QWF30" s="49"/>
      <c r="QWG30" s="49"/>
      <c r="QWH30" s="49"/>
      <c r="QWI30" s="49"/>
      <c r="QWJ30" s="49"/>
      <c r="QWK30" s="49"/>
      <c r="QWL30" s="49"/>
      <c r="QWM30" s="49"/>
      <c r="QWN30" s="49"/>
      <c r="QWO30" s="49"/>
      <c r="QWP30" s="49"/>
      <c r="QWQ30" s="49"/>
      <c r="QWR30" s="49"/>
      <c r="QWS30" s="49"/>
      <c r="QWT30" s="49"/>
      <c r="QWU30" s="49"/>
      <c r="QWV30" s="49"/>
      <c r="QWW30" s="49"/>
      <c r="QWX30" s="49"/>
      <c r="QWY30" s="49"/>
      <c r="QWZ30" s="49"/>
      <c r="QXA30" s="49"/>
      <c r="QXB30" s="49"/>
      <c r="QXC30" s="49"/>
      <c r="QXD30" s="49"/>
      <c r="QXE30" s="47"/>
      <c r="QXF30" s="48"/>
      <c r="QXG30" s="49"/>
      <c r="QXH30" s="49"/>
      <c r="QXI30" s="49"/>
      <c r="QXJ30" s="49"/>
      <c r="QXK30" s="49"/>
      <c r="QXL30" s="49"/>
      <c r="QXM30" s="49"/>
      <c r="QXN30" s="49"/>
      <c r="QXO30" s="49"/>
      <c r="QXP30" s="49"/>
      <c r="QXQ30" s="49"/>
      <c r="QXR30" s="49"/>
      <c r="QXS30" s="49"/>
      <c r="QXT30" s="49"/>
      <c r="QXU30" s="49"/>
      <c r="QXV30" s="49"/>
      <c r="QXW30" s="49"/>
      <c r="QXX30" s="49"/>
      <c r="QXY30" s="49"/>
      <c r="QXZ30" s="49"/>
      <c r="QYA30" s="49"/>
      <c r="QYB30" s="49"/>
      <c r="QYC30" s="49"/>
      <c r="QYD30" s="49"/>
      <c r="QYE30" s="49"/>
      <c r="QYF30" s="49"/>
      <c r="QYG30" s="49"/>
      <c r="QYH30" s="49"/>
      <c r="QYI30" s="47"/>
      <c r="QYJ30" s="48"/>
      <c r="QYK30" s="49"/>
      <c r="QYL30" s="49"/>
      <c r="QYM30" s="49"/>
      <c r="QYN30" s="49"/>
      <c r="QYO30" s="49"/>
      <c r="QYP30" s="49"/>
      <c r="QYQ30" s="49"/>
      <c r="QYR30" s="49"/>
      <c r="QYS30" s="49"/>
      <c r="QYT30" s="49"/>
      <c r="QYU30" s="49"/>
      <c r="QYV30" s="49"/>
      <c r="QYW30" s="49"/>
      <c r="QYX30" s="49"/>
      <c r="QYY30" s="49"/>
      <c r="QYZ30" s="49"/>
      <c r="QZA30" s="49"/>
      <c r="QZB30" s="49"/>
      <c r="QZC30" s="49"/>
      <c r="QZD30" s="49"/>
      <c r="QZE30" s="49"/>
      <c r="QZF30" s="49"/>
      <c r="QZG30" s="49"/>
      <c r="QZH30" s="49"/>
      <c r="QZI30" s="49"/>
      <c r="QZJ30" s="49"/>
      <c r="QZK30" s="49"/>
      <c r="QZL30" s="49"/>
      <c r="QZM30" s="47"/>
      <c r="QZN30" s="48"/>
      <c r="QZO30" s="49"/>
      <c r="QZP30" s="49"/>
      <c r="QZQ30" s="49"/>
      <c r="QZR30" s="49"/>
      <c r="QZS30" s="49"/>
      <c r="QZT30" s="49"/>
      <c r="QZU30" s="49"/>
      <c r="QZV30" s="49"/>
      <c r="QZW30" s="49"/>
      <c r="QZX30" s="49"/>
      <c r="QZY30" s="49"/>
      <c r="QZZ30" s="49"/>
      <c r="RAA30" s="49"/>
      <c r="RAB30" s="49"/>
      <c r="RAC30" s="49"/>
      <c r="RAD30" s="49"/>
      <c r="RAE30" s="49"/>
      <c r="RAF30" s="49"/>
      <c r="RAG30" s="49"/>
      <c r="RAH30" s="49"/>
      <c r="RAI30" s="49"/>
      <c r="RAJ30" s="49"/>
      <c r="RAK30" s="49"/>
      <c r="RAL30" s="49"/>
      <c r="RAM30" s="49"/>
      <c r="RAN30" s="49"/>
      <c r="RAO30" s="49"/>
      <c r="RAP30" s="49"/>
      <c r="RAQ30" s="47"/>
      <c r="RAR30" s="48"/>
      <c r="RAS30" s="49"/>
      <c r="RAT30" s="49"/>
      <c r="RAU30" s="49"/>
      <c r="RAV30" s="49"/>
      <c r="RAW30" s="49"/>
      <c r="RAX30" s="49"/>
      <c r="RAY30" s="49"/>
      <c r="RAZ30" s="49"/>
      <c r="RBA30" s="49"/>
      <c r="RBB30" s="49"/>
      <c r="RBC30" s="49"/>
      <c r="RBD30" s="49"/>
      <c r="RBE30" s="49"/>
      <c r="RBF30" s="49"/>
      <c r="RBG30" s="49"/>
      <c r="RBH30" s="49"/>
      <c r="RBI30" s="49"/>
      <c r="RBJ30" s="49"/>
      <c r="RBK30" s="49"/>
      <c r="RBL30" s="49"/>
      <c r="RBM30" s="49"/>
      <c r="RBN30" s="49"/>
      <c r="RBO30" s="49"/>
      <c r="RBP30" s="49"/>
      <c r="RBQ30" s="49"/>
      <c r="RBR30" s="49"/>
      <c r="RBS30" s="49"/>
      <c r="RBT30" s="49"/>
      <c r="RBU30" s="47"/>
      <c r="RBV30" s="48"/>
      <c r="RBW30" s="49"/>
      <c r="RBX30" s="49"/>
      <c r="RBY30" s="49"/>
      <c r="RBZ30" s="49"/>
      <c r="RCA30" s="49"/>
      <c r="RCB30" s="49"/>
      <c r="RCC30" s="49"/>
      <c r="RCD30" s="49"/>
      <c r="RCE30" s="49"/>
      <c r="RCF30" s="49"/>
      <c r="RCG30" s="49"/>
      <c r="RCH30" s="49"/>
      <c r="RCI30" s="49"/>
      <c r="RCJ30" s="49"/>
      <c r="RCK30" s="49"/>
      <c r="RCL30" s="49"/>
      <c r="RCM30" s="49"/>
      <c r="RCN30" s="49"/>
      <c r="RCO30" s="49"/>
      <c r="RCP30" s="49"/>
      <c r="RCQ30" s="49"/>
      <c r="RCR30" s="49"/>
      <c r="RCS30" s="49"/>
      <c r="RCT30" s="49"/>
      <c r="RCU30" s="49"/>
      <c r="RCV30" s="49"/>
      <c r="RCW30" s="49"/>
      <c r="RCX30" s="49"/>
      <c r="RCY30" s="47"/>
      <c r="RCZ30" s="48"/>
      <c r="RDA30" s="49"/>
      <c r="RDB30" s="49"/>
      <c r="RDC30" s="49"/>
      <c r="RDD30" s="49"/>
      <c r="RDE30" s="49"/>
      <c r="RDF30" s="49"/>
      <c r="RDG30" s="49"/>
      <c r="RDH30" s="49"/>
      <c r="RDI30" s="49"/>
      <c r="RDJ30" s="49"/>
      <c r="RDK30" s="49"/>
      <c r="RDL30" s="49"/>
      <c r="RDM30" s="49"/>
      <c r="RDN30" s="49"/>
      <c r="RDO30" s="49"/>
      <c r="RDP30" s="49"/>
      <c r="RDQ30" s="49"/>
      <c r="RDR30" s="49"/>
      <c r="RDS30" s="49"/>
      <c r="RDT30" s="49"/>
      <c r="RDU30" s="49"/>
      <c r="RDV30" s="49"/>
      <c r="RDW30" s="49"/>
      <c r="RDX30" s="49"/>
      <c r="RDY30" s="49"/>
      <c r="RDZ30" s="49"/>
      <c r="REA30" s="49"/>
      <c r="REB30" s="49"/>
      <c r="REC30" s="47"/>
      <c r="RED30" s="48"/>
      <c r="REE30" s="49"/>
      <c r="REF30" s="49"/>
      <c r="REG30" s="49"/>
      <c r="REH30" s="49"/>
      <c r="REI30" s="49"/>
      <c r="REJ30" s="49"/>
      <c r="REK30" s="49"/>
      <c r="REL30" s="49"/>
      <c r="REM30" s="49"/>
      <c r="REN30" s="49"/>
      <c r="REO30" s="49"/>
      <c r="REP30" s="49"/>
      <c r="REQ30" s="49"/>
      <c r="RER30" s="49"/>
      <c r="RES30" s="49"/>
      <c r="RET30" s="49"/>
      <c r="REU30" s="49"/>
      <c r="REV30" s="49"/>
      <c r="REW30" s="49"/>
      <c r="REX30" s="49"/>
      <c r="REY30" s="49"/>
      <c r="REZ30" s="49"/>
      <c r="RFA30" s="49"/>
      <c r="RFB30" s="49"/>
      <c r="RFC30" s="49"/>
      <c r="RFD30" s="49"/>
      <c r="RFE30" s="49"/>
      <c r="RFF30" s="49"/>
      <c r="RFG30" s="47"/>
      <c r="RFH30" s="48"/>
      <c r="RFI30" s="49"/>
      <c r="RFJ30" s="49"/>
      <c r="RFK30" s="49"/>
      <c r="RFL30" s="49"/>
      <c r="RFM30" s="49"/>
      <c r="RFN30" s="49"/>
      <c r="RFO30" s="49"/>
      <c r="RFP30" s="49"/>
      <c r="RFQ30" s="49"/>
      <c r="RFR30" s="49"/>
      <c r="RFS30" s="49"/>
      <c r="RFT30" s="49"/>
      <c r="RFU30" s="49"/>
      <c r="RFV30" s="49"/>
      <c r="RFW30" s="49"/>
      <c r="RFX30" s="49"/>
      <c r="RFY30" s="49"/>
      <c r="RFZ30" s="49"/>
      <c r="RGA30" s="49"/>
      <c r="RGB30" s="49"/>
      <c r="RGC30" s="49"/>
      <c r="RGD30" s="49"/>
      <c r="RGE30" s="49"/>
      <c r="RGF30" s="49"/>
      <c r="RGG30" s="49"/>
      <c r="RGH30" s="49"/>
      <c r="RGI30" s="49"/>
      <c r="RGJ30" s="49"/>
      <c r="RGK30" s="47"/>
      <c r="RGL30" s="48"/>
      <c r="RGM30" s="49"/>
      <c r="RGN30" s="49"/>
      <c r="RGO30" s="49"/>
      <c r="RGP30" s="49"/>
      <c r="RGQ30" s="49"/>
      <c r="RGR30" s="49"/>
      <c r="RGS30" s="49"/>
      <c r="RGT30" s="49"/>
      <c r="RGU30" s="49"/>
      <c r="RGV30" s="49"/>
      <c r="RGW30" s="49"/>
      <c r="RGX30" s="49"/>
      <c r="RGY30" s="49"/>
      <c r="RGZ30" s="49"/>
      <c r="RHA30" s="49"/>
      <c r="RHB30" s="49"/>
      <c r="RHC30" s="49"/>
      <c r="RHD30" s="49"/>
      <c r="RHE30" s="49"/>
      <c r="RHF30" s="49"/>
      <c r="RHG30" s="49"/>
      <c r="RHH30" s="49"/>
      <c r="RHI30" s="49"/>
      <c r="RHJ30" s="49"/>
      <c r="RHK30" s="49"/>
      <c r="RHL30" s="49"/>
      <c r="RHM30" s="49"/>
      <c r="RHN30" s="49"/>
      <c r="RHO30" s="47"/>
      <c r="RHP30" s="48"/>
      <c r="RHQ30" s="49"/>
      <c r="RHR30" s="49"/>
      <c r="RHS30" s="49"/>
      <c r="RHT30" s="49"/>
      <c r="RHU30" s="49"/>
      <c r="RHV30" s="49"/>
      <c r="RHW30" s="49"/>
      <c r="RHX30" s="49"/>
      <c r="RHY30" s="49"/>
      <c r="RHZ30" s="49"/>
      <c r="RIA30" s="49"/>
      <c r="RIB30" s="49"/>
      <c r="RIC30" s="49"/>
      <c r="RID30" s="49"/>
      <c r="RIE30" s="49"/>
      <c r="RIF30" s="49"/>
      <c r="RIG30" s="49"/>
      <c r="RIH30" s="49"/>
      <c r="RII30" s="49"/>
      <c r="RIJ30" s="49"/>
      <c r="RIK30" s="49"/>
      <c r="RIL30" s="49"/>
      <c r="RIM30" s="49"/>
      <c r="RIN30" s="49"/>
      <c r="RIO30" s="49"/>
      <c r="RIP30" s="49"/>
      <c r="RIQ30" s="49"/>
      <c r="RIR30" s="49"/>
      <c r="RIS30" s="47"/>
      <c r="RIT30" s="48"/>
      <c r="RIU30" s="49"/>
      <c r="RIV30" s="49"/>
      <c r="RIW30" s="49"/>
      <c r="RIX30" s="49"/>
      <c r="RIY30" s="49"/>
      <c r="RIZ30" s="49"/>
      <c r="RJA30" s="49"/>
      <c r="RJB30" s="49"/>
      <c r="RJC30" s="49"/>
      <c r="RJD30" s="49"/>
      <c r="RJE30" s="49"/>
      <c r="RJF30" s="49"/>
      <c r="RJG30" s="49"/>
      <c r="RJH30" s="49"/>
      <c r="RJI30" s="49"/>
      <c r="RJJ30" s="49"/>
      <c r="RJK30" s="49"/>
      <c r="RJL30" s="49"/>
      <c r="RJM30" s="49"/>
      <c r="RJN30" s="49"/>
      <c r="RJO30" s="49"/>
      <c r="RJP30" s="49"/>
      <c r="RJQ30" s="49"/>
      <c r="RJR30" s="49"/>
      <c r="RJS30" s="49"/>
      <c r="RJT30" s="49"/>
      <c r="RJU30" s="49"/>
      <c r="RJV30" s="49"/>
      <c r="RJW30" s="47"/>
      <c r="RJX30" s="48"/>
      <c r="RJY30" s="49"/>
      <c r="RJZ30" s="49"/>
      <c r="RKA30" s="49"/>
      <c r="RKB30" s="49"/>
      <c r="RKC30" s="49"/>
      <c r="RKD30" s="49"/>
      <c r="RKE30" s="49"/>
      <c r="RKF30" s="49"/>
      <c r="RKG30" s="49"/>
      <c r="RKH30" s="49"/>
      <c r="RKI30" s="49"/>
      <c r="RKJ30" s="49"/>
      <c r="RKK30" s="49"/>
      <c r="RKL30" s="49"/>
      <c r="RKM30" s="49"/>
      <c r="RKN30" s="49"/>
      <c r="RKO30" s="49"/>
      <c r="RKP30" s="49"/>
      <c r="RKQ30" s="49"/>
      <c r="RKR30" s="49"/>
      <c r="RKS30" s="49"/>
      <c r="RKT30" s="49"/>
      <c r="RKU30" s="49"/>
      <c r="RKV30" s="49"/>
      <c r="RKW30" s="49"/>
      <c r="RKX30" s="49"/>
      <c r="RKY30" s="49"/>
      <c r="RKZ30" s="49"/>
      <c r="RLA30" s="47"/>
      <c r="RLB30" s="48"/>
      <c r="RLC30" s="49"/>
      <c r="RLD30" s="49"/>
      <c r="RLE30" s="49"/>
      <c r="RLF30" s="49"/>
      <c r="RLG30" s="49"/>
      <c r="RLH30" s="49"/>
      <c r="RLI30" s="49"/>
      <c r="RLJ30" s="49"/>
      <c r="RLK30" s="49"/>
      <c r="RLL30" s="49"/>
      <c r="RLM30" s="49"/>
      <c r="RLN30" s="49"/>
      <c r="RLO30" s="49"/>
      <c r="RLP30" s="49"/>
      <c r="RLQ30" s="49"/>
      <c r="RLR30" s="49"/>
      <c r="RLS30" s="49"/>
      <c r="RLT30" s="49"/>
      <c r="RLU30" s="49"/>
      <c r="RLV30" s="49"/>
      <c r="RLW30" s="49"/>
      <c r="RLX30" s="49"/>
      <c r="RLY30" s="49"/>
      <c r="RLZ30" s="49"/>
      <c r="RMA30" s="49"/>
      <c r="RMB30" s="49"/>
      <c r="RMC30" s="49"/>
      <c r="RMD30" s="49"/>
      <c r="RME30" s="47"/>
      <c r="RMF30" s="48"/>
      <c r="RMG30" s="49"/>
      <c r="RMH30" s="49"/>
      <c r="RMI30" s="49"/>
      <c r="RMJ30" s="49"/>
      <c r="RMK30" s="49"/>
      <c r="RML30" s="49"/>
      <c r="RMM30" s="49"/>
      <c r="RMN30" s="49"/>
      <c r="RMO30" s="49"/>
      <c r="RMP30" s="49"/>
      <c r="RMQ30" s="49"/>
      <c r="RMR30" s="49"/>
      <c r="RMS30" s="49"/>
      <c r="RMT30" s="49"/>
      <c r="RMU30" s="49"/>
      <c r="RMV30" s="49"/>
      <c r="RMW30" s="49"/>
      <c r="RMX30" s="49"/>
      <c r="RMY30" s="49"/>
      <c r="RMZ30" s="49"/>
      <c r="RNA30" s="49"/>
      <c r="RNB30" s="49"/>
      <c r="RNC30" s="49"/>
      <c r="RND30" s="49"/>
      <c r="RNE30" s="49"/>
      <c r="RNF30" s="49"/>
      <c r="RNG30" s="49"/>
      <c r="RNH30" s="49"/>
      <c r="RNI30" s="47"/>
      <c r="RNJ30" s="48"/>
      <c r="RNK30" s="49"/>
      <c r="RNL30" s="49"/>
      <c r="RNM30" s="49"/>
      <c r="RNN30" s="49"/>
      <c r="RNO30" s="49"/>
      <c r="RNP30" s="49"/>
      <c r="RNQ30" s="49"/>
      <c r="RNR30" s="49"/>
      <c r="RNS30" s="49"/>
      <c r="RNT30" s="49"/>
      <c r="RNU30" s="49"/>
      <c r="RNV30" s="49"/>
      <c r="RNW30" s="49"/>
      <c r="RNX30" s="49"/>
      <c r="RNY30" s="49"/>
      <c r="RNZ30" s="49"/>
      <c r="ROA30" s="49"/>
      <c r="ROB30" s="49"/>
      <c r="ROC30" s="49"/>
      <c r="ROD30" s="49"/>
      <c r="ROE30" s="49"/>
      <c r="ROF30" s="49"/>
      <c r="ROG30" s="49"/>
      <c r="ROH30" s="49"/>
      <c r="ROI30" s="49"/>
      <c r="ROJ30" s="49"/>
      <c r="ROK30" s="49"/>
      <c r="ROL30" s="49"/>
      <c r="ROM30" s="47"/>
      <c r="RON30" s="48"/>
      <c r="ROO30" s="49"/>
      <c r="ROP30" s="49"/>
      <c r="ROQ30" s="49"/>
      <c r="ROR30" s="49"/>
      <c r="ROS30" s="49"/>
      <c r="ROT30" s="49"/>
      <c r="ROU30" s="49"/>
      <c r="ROV30" s="49"/>
      <c r="ROW30" s="49"/>
      <c r="ROX30" s="49"/>
      <c r="ROY30" s="49"/>
      <c r="ROZ30" s="49"/>
      <c r="RPA30" s="49"/>
      <c r="RPB30" s="49"/>
      <c r="RPC30" s="49"/>
      <c r="RPD30" s="49"/>
      <c r="RPE30" s="49"/>
      <c r="RPF30" s="49"/>
      <c r="RPG30" s="49"/>
      <c r="RPH30" s="49"/>
      <c r="RPI30" s="49"/>
      <c r="RPJ30" s="49"/>
      <c r="RPK30" s="49"/>
      <c r="RPL30" s="49"/>
      <c r="RPM30" s="49"/>
      <c r="RPN30" s="49"/>
      <c r="RPO30" s="49"/>
      <c r="RPP30" s="49"/>
      <c r="RPQ30" s="47"/>
      <c r="RPR30" s="48"/>
      <c r="RPS30" s="49"/>
      <c r="RPT30" s="49"/>
      <c r="RPU30" s="49"/>
      <c r="RPV30" s="49"/>
      <c r="RPW30" s="49"/>
      <c r="RPX30" s="49"/>
      <c r="RPY30" s="49"/>
      <c r="RPZ30" s="49"/>
      <c r="RQA30" s="49"/>
      <c r="RQB30" s="49"/>
      <c r="RQC30" s="49"/>
      <c r="RQD30" s="49"/>
      <c r="RQE30" s="49"/>
      <c r="RQF30" s="49"/>
      <c r="RQG30" s="49"/>
      <c r="RQH30" s="49"/>
      <c r="RQI30" s="49"/>
      <c r="RQJ30" s="49"/>
      <c r="RQK30" s="49"/>
      <c r="RQL30" s="49"/>
      <c r="RQM30" s="49"/>
      <c r="RQN30" s="49"/>
      <c r="RQO30" s="49"/>
      <c r="RQP30" s="49"/>
      <c r="RQQ30" s="49"/>
      <c r="RQR30" s="49"/>
      <c r="RQS30" s="49"/>
      <c r="RQT30" s="49"/>
      <c r="RQU30" s="47"/>
      <c r="RQV30" s="48"/>
      <c r="RQW30" s="49"/>
      <c r="RQX30" s="49"/>
      <c r="RQY30" s="49"/>
      <c r="RQZ30" s="49"/>
      <c r="RRA30" s="49"/>
      <c r="RRB30" s="49"/>
      <c r="RRC30" s="49"/>
      <c r="RRD30" s="49"/>
      <c r="RRE30" s="49"/>
      <c r="RRF30" s="49"/>
      <c r="RRG30" s="49"/>
      <c r="RRH30" s="49"/>
      <c r="RRI30" s="49"/>
      <c r="RRJ30" s="49"/>
      <c r="RRK30" s="49"/>
      <c r="RRL30" s="49"/>
      <c r="RRM30" s="49"/>
      <c r="RRN30" s="49"/>
      <c r="RRO30" s="49"/>
      <c r="RRP30" s="49"/>
      <c r="RRQ30" s="49"/>
      <c r="RRR30" s="49"/>
      <c r="RRS30" s="49"/>
      <c r="RRT30" s="49"/>
      <c r="RRU30" s="49"/>
      <c r="RRV30" s="49"/>
      <c r="RRW30" s="49"/>
      <c r="RRX30" s="49"/>
      <c r="RRY30" s="47"/>
      <c r="RRZ30" s="48"/>
      <c r="RSA30" s="49"/>
      <c r="RSB30" s="49"/>
      <c r="RSC30" s="49"/>
      <c r="RSD30" s="49"/>
      <c r="RSE30" s="49"/>
      <c r="RSF30" s="49"/>
      <c r="RSG30" s="49"/>
      <c r="RSH30" s="49"/>
      <c r="RSI30" s="49"/>
      <c r="RSJ30" s="49"/>
      <c r="RSK30" s="49"/>
      <c r="RSL30" s="49"/>
      <c r="RSM30" s="49"/>
      <c r="RSN30" s="49"/>
      <c r="RSO30" s="49"/>
      <c r="RSP30" s="49"/>
      <c r="RSQ30" s="49"/>
      <c r="RSR30" s="49"/>
      <c r="RSS30" s="49"/>
      <c r="RST30" s="49"/>
      <c r="RSU30" s="49"/>
      <c r="RSV30" s="49"/>
      <c r="RSW30" s="49"/>
      <c r="RSX30" s="49"/>
      <c r="RSY30" s="49"/>
      <c r="RSZ30" s="49"/>
      <c r="RTA30" s="49"/>
      <c r="RTB30" s="49"/>
      <c r="RTC30" s="47"/>
      <c r="RTD30" s="48"/>
      <c r="RTE30" s="49"/>
      <c r="RTF30" s="49"/>
      <c r="RTG30" s="49"/>
      <c r="RTH30" s="49"/>
      <c r="RTI30" s="49"/>
      <c r="RTJ30" s="49"/>
      <c r="RTK30" s="49"/>
      <c r="RTL30" s="49"/>
      <c r="RTM30" s="49"/>
      <c r="RTN30" s="49"/>
      <c r="RTO30" s="49"/>
      <c r="RTP30" s="49"/>
      <c r="RTQ30" s="49"/>
      <c r="RTR30" s="49"/>
      <c r="RTS30" s="49"/>
      <c r="RTT30" s="49"/>
      <c r="RTU30" s="49"/>
      <c r="RTV30" s="49"/>
      <c r="RTW30" s="49"/>
      <c r="RTX30" s="49"/>
      <c r="RTY30" s="49"/>
      <c r="RTZ30" s="49"/>
      <c r="RUA30" s="49"/>
      <c r="RUB30" s="49"/>
      <c r="RUC30" s="49"/>
      <c r="RUD30" s="49"/>
      <c r="RUE30" s="49"/>
      <c r="RUF30" s="49"/>
      <c r="RUG30" s="47"/>
      <c r="RUH30" s="48"/>
      <c r="RUI30" s="49"/>
      <c r="RUJ30" s="49"/>
      <c r="RUK30" s="49"/>
      <c r="RUL30" s="49"/>
      <c r="RUM30" s="49"/>
      <c r="RUN30" s="49"/>
      <c r="RUO30" s="49"/>
      <c r="RUP30" s="49"/>
      <c r="RUQ30" s="49"/>
      <c r="RUR30" s="49"/>
      <c r="RUS30" s="49"/>
      <c r="RUT30" s="49"/>
      <c r="RUU30" s="49"/>
      <c r="RUV30" s="49"/>
      <c r="RUW30" s="49"/>
      <c r="RUX30" s="49"/>
      <c r="RUY30" s="49"/>
      <c r="RUZ30" s="49"/>
      <c r="RVA30" s="49"/>
      <c r="RVB30" s="49"/>
      <c r="RVC30" s="49"/>
      <c r="RVD30" s="49"/>
      <c r="RVE30" s="49"/>
      <c r="RVF30" s="49"/>
      <c r="RVG30" s="49"/>
      <c r="RVH30" s="49"/>
      <c r="RVI30" s="49"/>
      <c r="RVJ30" s="49"/>
      <c r="RVK30" s="47"/>
      <c r="RVL30" s="48"/>
      <c r="RVM30" s="49"/>
      <c r="RVN30" s="49"/>
      <c r="RVO30" s="49"/>
      <c r="RVP30" s="49"/>
      <c r="RVQ30" s="49"/>
      <c r="RVR30" s="49"/>
      <c r="RVS30" s="49"/>
      <c r="RVT30" s="49"/>
      <c r="RVU30" s="49"/>
      <c r="RVV30" s="49"/>
      <c r="RVW30" s="49"/>
      <c r="RVX30" s="49"/>
      <c r="RVY30" s="49"/>
      <c r="RVZ30" s="49"/>
      <c r="RWA30" s="49"/>
      <c r="RWB30" s="49"/>
      <c r="RWC30" s="49"/>
      <c r="RWD30" s="49"/>
      <c r="RWE30" s="49"/>
      <c r="RWF30" s="49"/>
      <c r="RWG30" s="49"/>
      <c r="RWH30" s="49"/>
      <c r="RWI30" s="49"/>
      <c r="RWJ30" s="49"/>
      <c r="RWK30" s="49"/>
      <c r="RWL30" s="49"/>
      <c r="RWM30" s="49"/>
      <c r="RWN30" s="49"/>
      <c r="RWO30" s="47"/>
      <c r="RWP30" s="48"/>
      <c r="RWQ30" s="49"/>
      <c r="RWR30" s="49"/>
      <c r="RWS30" s="49"/>
      <c r="RWT30" s="49"/>
      <c r="RWU30" s="49"/>
      <c r="RWV30" s="49"/>
      <c r="RWW30" s="49"/>
      <c r="RWX30" s="49"/>
      <c r="RWY30" s="49"/>
      <c r="RWZ30" s="49"/>
      <c r="RXA30" s="49"/>
      <c r="RXB30" s="49"/>
      <c r="RXC30" s="49"/>
      <c r="RXD30" s="49"/>
      <c r="RXE30" s="49"/>
      <c r="RXF30" s="49"/>
      <c r="RXG30" s="49"/>
      <c r="RXH30" s="49"/>
      <c r="RXI30" s="49"/>
      <c r="RXJ30" s="49"/>
      <c r="RXK30" s="49"/>
      <c r="RXL30" s="49"/>
      <c r="RXM30" s="49"/>
      <c r="RXN30" s="49"/>
      <c r="RXO30" s="49"/>
      <c r="RXP30" s="49"/>
      <c r="RXQ30" s="49"/>
      <c r="RXR30" s="49"/>
      <c r="RXS30" s="47"/>
      <c r="RXT30" s="48"/>
      <c r="RXU30" s="49"/>
      <c r="RXV30" s="49"/>
      <c r="RXW30" s="49"/>
      <c r="RXX30" s="49"/>
      <c r="RXY30" s="49"/>
      <c r="RXZ30" s="49"/>
      <c r="RYA30" s="49"/>
      <c r="RYB30" s="49"/>
      <c r="RYC30" s="49"/>
      <c r="RYD30" s="49"/>
      <c r="RYE30" s="49"/>
      <c r="RYF30" s="49"/>
      <c r="RYG30" s="49"/>
      <c r="RYH30" s="49"/>
      <c r="RYI30" s="49"/>
      <c r="RYJ30" s="49"/>
      <c r="RYK30" s="49"/>
      <c r="RYL30" s="49"/>
      <c r="RYM30" s="49"/>
      <c r="RYN30" s="49"/>
      <c r="RYO30" s="49"/>
      <c r="RYP30" s="49"/>
      <c r="RYQ30" s="49"/>
      <c r="RYR30" s="49"/>
      <c r="RYS30" s="49"/>
      <c r="RYT30" s="49"/>
      <c r="RYU30" s="49"/>
      <c r="RYV30" s="49"/>
      <c r="RYW30" s="47"/>
      <c r="RYX30" s="48"/>
      <c r="RYY30" s="49"/>
      <c r="RYZ30" s="49"/>
      <c r="RZA30" s="49"/>
      <c r="RZB30" s="49"/>
      <c r="RZC30" s="49"/>
      <c r="RZD30" s="49"/>
      <c r="RZE30" s="49"/>
      <c r="RZF30" s="49"/>
      <c r="RZG30" s="49"/>
      <c r="RZH30" s="49"/>
      <c r="RZI30" s="49"/>
      <c r="RZJ30" s="49"/>
      <c r="RZK30" s="49"/>
      <c r="RZL30" s="49"/>
      <c r="RZM30" s="49"/>
      <c r="RZN30" s="49"/>
      <c r="RZO30" s="49"/>
      <c r="RZP30" s="49"/>
      <c r="RZQ30" s="49"/>
      <c r="RZR30" s="49"/>
      <c r="RZS30" s="49"/>
      <c r="RZT30" s="49"/>
      <c r="RZU30" s="49"/>
      <c r="RZV30" s="49"/>
      <c r="RZW30" s="49"/>
      <c r="RZX30" s="49"/>
      <c r="RZY30" s="49"/>
      <c r="RZZ30" s="49"/>
      <c r="SAA30" s="47"/>
      <c r="SAB30" s="48"/>
      <c r="SAC30" s="49"/>
      <c r="SAD30" s="49"/>
      <c r="SAE30" s="49"/>
      <c r="SAF30" s="49"/>
      <c r="SAG30" s="49"/>
      <c r="SAH30" s="49"/>
      <c r="SAI30" s="49"/>
      <c r="SAJ30" s="49"/>
      <c r="SAK30" s="49"/>
      <c r="SAL30" s="49"/>
      <c r="SAM30" s="49"/>
      <c r="SAN30" s="49"/>
      <c r="SAO30" s="49"/>
      <c r="SAP30" s="49"/>
      <c r="SAQ30" s="49"/>
      <c r="SAR30" s="49"/>
      <c r="SAS30" s="49"/>
      <c r="SAT30" s="49"/>
      <c r="SAU30" s="49"/>
      <c r="SAV30" s="49"/>
      <c r="SAW30" s="49"/>
      <c r="SAX30" s="49"/>
      <c r="SAY30" s="49"/>
      <c r="SAZ30" s="49"/>
      <c r="SBA30" s="49"/>
      <c r="SBB30" s="49"/>
      <c r="SBC30" s="49"/>
      <c r="SBD30" s="49"/>
      <c r="SBE30" s="47"/>
      <c r="SBF30" s="48"/>
      <c r="SBG30" s="49"/>
      <c r="SBH30" s="49"/>
      <c r="SBI30" s="49"/>
      <c r="SBJ30" s="49"/>
      <c r="SBK30" s="49"/>
      <c r="SBL30" s="49"/>
      <c r="SBM30" s="49"/>
      <c r="SBN30" s="49"/>
      <c r="SBO30" s="49"/>
      <c r="SBP30" s="49"/>
      <c r="SBQ30" s="49"/>
      <c r="SBR30" s="49"/>
      <c r="SBS30" s="49"/>
      <c r="SBT30" s="49"/>
      <c r="SBU30" s="49"/>
      <c r="SBV30" s="49"/>
      <c r="SBW30" s="49"/>
      <c r="SBX30" s="49"/>
      <c r="SBY30" s="49"/>
      <c r="SBZ30" s="49"/>
      <c r="SCA30" s="49"/>
      <c r="SCB30" s="49"/>
      <c r="SCC30" s="49"/>
      <c r="SCD30" s="49"/>
      <c r="SCE30" s="49"/>
      <c r="SCF30" s="49"/>
      <c r="SCG30" s="49"/>
      <c r="SCH30" s="49"/>
      <c r="SCI30" s="47"/>
      <c r="SCJ30" s="48"/>
      <c r="SCK30" s="49"/>
      <c r="SCL30" s="49"/>
      <c r="SCM30" s="49"/>
      <c r="SCN30" s="49"/>
      <c r="SCO30" s="49"/>
      <c r="SCP30" s="49"/>
      <c r="SCQ30" s="49"/>
      <c r="SCR30" s="49"/>
      <c r="SCS30" s="49"/>
      <c r="SCT30" s="49"/>
      <c r="SCU30" s="49"/>
      <c r="SCV30" s="49"/>
      <c r="SCW30" s="49"/>
      <c r="SCX30" s="49"/>
      <c r="SCY30" s="49"/>
      <c r="SCZ30" s="49"/>
      <c r="SDA30" s="49"/>
      <c r="SDB30" s="49"/>
      <c r="SDC30" s="49"/>
      <c r="SDD30" s="49"/>
      <c r="SDE30" s="49"/>
      <c r="SDF30" s="49"/>
      <c r="SDG30" s="49"/>
      <c r="SDH30" s="49"/>
      <c r="SDI30" s="49"/>
      <c r="SDJ30" s="49"/>
      <c r="SDK30" s="49"/>
      <c r="SDL30" s="49"/>
      <c r="SDM30" s="47"/>
      <c r="SDN30" s="48"/>
      <c r="SDO30" s="49"/>
      <c r="SDP30" s="49"/>
      <c r="SDQ30" s="49"/>
      <c r="SDR30" s="49"/>
      <c r="SDS30" s="49"/>
      <c r="SDT30" s="49"/>
      <c r="SDU30" s="49"/>
      <c r="SDV30" s="49"/>
      <c r="SDW30" s="49"/>
      <c r="SDX30" s="49"/>
      <c r="SDY30" s="49"/>
      <c r="SDZ30" s="49"/>
      <c r="SEA30" s="49"/>
      <c r="SEB30" s="49"/>
      <c r="SEC30" s="49"/>
      <c r="SED30" s="49"/>
      <c r="SEE30" s="49"/>
      <c r="SEF30" s="49"/>
      <c r="SEG30" s="49"/>
      <c r="SEH30" s="49"/>
      <c r="SEI30" s="49"/>
      <c r="SEJ30" s="49"/>
      <c r="SEK30" s="49"/>
      <c r="SEL30" s="49"/>
      <c r="SEM30" s="49"/>
      <c r="SEN30" s="49"/>
      <c r="SEO30" s="49"/>
      <c r="SEP30" s="49"/>
      <c r="SEQ30" s="47"/>
      <c r="SER30" s="48"/>
      <c r="SES30" s="49"/>
      <c r="SET30" s="49"/>
      <c r="SEU30" s="49"/>
      <c r="SEV30" s="49"/>
      <c r="SEW30" s="49"/>
      <c r="SEX30" s="49"/>
      <c r="SEY30" s="49"/>
      <c r="SEZ30" s="49"/>
      <c r="SFA30" s="49"/>
      <c r="SFB30" s="49"/>
      <c r="SFC30" s="49"/>
      <c r="SFD30" s="49"/>
      <c r="SFE30" s="49"/>
      <c r="SFF30" s="49"/>
      <c r="SFG30" s="49"/>
      <c r="SFH30" s="49"/>
      <c r="SFI30" s="49"/>
      <c r="SFJ30" s="49"/>
      <c r="SFK30" s="49"/>
      <c r="SFL30" s="49"/>
      <c r="SFM30" s="49"/>
      <c r="SFN30" s="49"/>
      <c r="SFO30" s="49"/>
      <c r="SFP30" s="49"/>
      <c r="SFQ30" s="49"/>
      <c r="SFR30" s="49"/>
      <c r="SFS30" s="49"/>
      <c r="SFT30" s="49"/>
      <c r="SFU30" s="47"/>
      <c r="SFV30" s="48"/>
      <c r="SFW30" s="49"/>
      <c r="SFX30" s="49"/>
      <c r="SFY30" s="49"/>
      <c r="SFZ30" s="49"/>
      <c r="SGA30" s="49"/>
      <c r="SGB30" s="49"/>
      <c r="SGC30" s="49"/>
      <c r="SGD30" s="49"/>
      <c r="SGE30" s="49"/>
      <c r="SGF30" s="49"/>
      <c r="SGG30" s="49"/>
      <c r="SGH30" s="49"/>
      <c r="SGI30" s="49"/>
      <c r="SGJ30" s="49"/>
      <c r="SGK30" s="49"/>
      <c r="SGL30" s="49"/>
      <c r="SGM30" s="49"/>
      <c r="SGN30" s="49"/>
      <c r="SGO30" s="49"/>
      <c r="SGP30" s="49"/>
      <c r="SGQ30" s="49"/>
      <c r="SGR30" s="49"/>
      <c r="SGS30" s="49"/>
      <c r="SGT30" s="49"/>
      <c r="SGU30" s="49"/>
      <c r="SGV30" s="49"/>
      <c r="SGW30" s="49"/>
      <c r="SGX30" s="49"/>
      <c r="SGY30" s="47"/>
      <c r="SGZ30" s="48"/>
      <c r="SHA30" s="49"/>
      <c r="SHB30" s="49"/>
      <c r="SHC30" s="49"/>
      <c r="SHD30" s="49"/>
      <c r="SHE30" s="49"/>
      <c r="SHF30" s="49"/>
      <c r="SHG30" s="49"/>
      <c r="SHH30" s="49"/>
      <c r="SHI30" s="49"/>
      <c r="SHJ30" s="49"/>
      <c r="SHK30" s="49"/>
      <c r="SHL30" s="49"/>
      <c r="SHM30" s="49"/>
      <c r="SHN30" s="49"/>
      <c r="SHO30" s="49"/>
      <c r="SHP30" s="49"/>
      <c r="SHQ30" s="49"/>
      <c r="SHR30" s="49"/>
      <c r="SHS30" s="49"/>
      <c r="SHT30" s="49"/>
      <c r="SHU30" s="49"/>
      <c r="SHV30" s="49"/>
      <c r="SHW30" s="49"/>
      <c r="SHX30" s="49"/>
      <c r="SHY30" s="49"/>
      <c r="SHZ30" s="49"/>
      <c r="SIA30" s="49"/>
      <c r="SIB30" s="49"/>
      <c r="SIC30" s="47"/>
      <c r="SID30" s="48"/>
      <c r="SIE30" s="49"/>
      <c r="SIF30" s="49"/>
      <c r="SIG30" s="49"/>
      <c r="SIH30" s="49"/>
      <c r="SII30" s="49"/>
      <c r="SIJ30" s="49"/>
      <c r="SIK30" s="49"/>
      <c r="SIL30" s="49"/>
      <c r="SIM30" s="49"/>
      <c r="SIN30" s="49"/>
      <c r="SIO30" s="49"/>
      <c r="SIP30" s="49"/>
      <c r="SIQ30" s="49"/>
      <c r="SIR30" s="49"/>
      <c r="SIS30" s="49"/>
      <c r="SIT30" s="49"/>
      <c r="SIU30" s="49"/>
      <c r="SIV30" s="49"/>
      <c r="SIW30" s="49"/>
      <c r="SIX30" s="49"/>
      <c r="SIY30" s="49"/>
      <c r="SIZ30" s="49"/>
      <c r="SJA30" s="49"/>
      <c r="SJB30" s="49"/>
      <c r="SJC30" s="49"/>
      <c r="SJD30" s="49"/>
      <c r="SJE30" s="49"/>
      <c r="SJF30" s="49"/>
      <c r="SJG30" s="47"/>
      <c r="SJH30" s="48"/>
      <c r="SJI30" s="49"/>
      <c r="SJJ30" s="49"/>
      <c r="SJK30" s="49"/>
      <c r="SJL30" s="49"/>
      <c r="SJM30" s="49"/>
      <c r="SJN30" s="49"/>
      <c r="SJO30" s="49"/>
      <c r="SJP30" s="49"/>
      <c r="SJQ30" s="49"/>
      <c r="SJR30" s="49"/>
      <c r="SJS30" s="49"/>
      <c r="SJT30" s="49"/>
      <c r="SJU30" s="49"/>
      <c r="SJV30" s="49"/>
      <c r="SJW30" s="49"/>
      <c r="SJX30" s="49"/>
      <c r="SJY30" s="49"/>
      <c r="SJZ30" s="49"/>
      <c r="SKA30" s="49"/>
      <c r="SKB30" s="49"/>
      <c r="SKC30" s="49"/>
      <c r="SKD30" s="49"/>
      <c r="SKE30" s="49"/>
      <c r="SKF30" s="49"/>
      <c r="SKG30" s="49"/>
      <c r="SKH30" s="49"/>
      <c r="SKI30" s="49"/>
      <c r="SKJ30" s="49"/>
      <c r="SKK30" s="47"/>
      <c r="SKL30" s="48"/>
      <c r="SKM30" s="49"/>
      <c r="SKN30" s="49"/>
      <c r="SKO30" s="49"/>
      <c r="SKP30" s="49"/>
      <c r="SKQ30" s="49"/>
      <c r="SKR30" s="49"/>
      <c r="SKS30" s="49"/>
      <c r="SKT30" s="49"/>
      <c r="SKU30" s="49"/>
      <c r="SKV30" s="49"/>
      <c r="SKW30" s="49"/>
      <c r="SKX30" s="49"/>
      <c r="SKY30" s="49"/>
      <c r="SKZ30" s="49"/>
      <c r="SLA30" s="49"/>
      <c r="SLB30" s="49"/>
      <c r="SLC30" s="49"/>
      <c r="SLD30" s="49"/>
      <c r="SLE30" s="49"/>
      <c r="SLF30" s="49"/>
      <c r="SLG30" s="49"/>
      <c r="SLH30" s="49"/>
      <c r="SLI30" s="49"/>
      <c r="SLJ30" s="49"/>
      <c r="SLK30" s="49"/>
      <c r="SLL30" s="49"/>
      <c r="SLM30" s="49"/>
      <c r="SLN30" s="49"/>
      <c r="SLO30" s="47"/>
      <c r="SLP30" s="48"/>
      <c r="SLQ30" s="49"/>
      <c r="SLR30" s="49"/>
      <c r="SLS30" s="49"/>
      <c r="SLT30" s="49"/>
      <c r="SLU30" s="49"/>
      <c r="SLV30" s="49"/>
      <c r="SLW30" s="49"/>
      <c r="SLX30" s="49"/>
      <c r="SLY30" s="49"/>
      <c r="SLZ30" s="49"/>
      <c r="SMA30" s="49"/>
      <c r="SMB30" s="49"/>
      <c r="SMC30" s="49"/>
      <c r="SMD30" s="49"/>
      <c r="SME30" s="49"/>
      <c r="SMF30" s="49"/>
      <c r="SMG30" s="49"/>
      <c r="SMH30" s="49"/>
      <c r="SMI30" s="49"/>
      <c r="SMJ30" s="49"/>
      <c r="SMK30" s="49"/>
      <c r="SML30" s="49"/>
      <c r="SMM30" s="49"/>
      <c r="SMN30" s="49"/>
      <c r="SMO30" s="49"/>
      <c r="SMP30" s="49"/>
      <c r="SMQ30" s="49"/>
      <c r="SMR30" s="49"/>
      <c r="SMS30" s="47"/>
      <c r="SMT30" s="48"/>
      <c r="SMU30" s="49"/>
      <c r="SMV30" s="49"/>
      <c r="SMW30" s="49"/>
      <c r="SMX30" s="49"/>
      <c r="SMY30" s="49"/>
      <c r="SMZ30" s="49"/>
      <c r="SNA30" s="49"/>
      <c r="SNB30" s="49"/>
      <c r="SNC30" s="49"/>
      <c r="SND30" s="49"/>
      <c r="SNE30" s="49"/>
      <c r="SNF30" s="49"/>
      <c r="SNG30" s="49"/>
      <c r="SNH30" s="49"/>
      <c r="SNI30" s="49"/>
      <c r="SNJ30" s="49"/>
      <c r="SNK30" s="49"/>
      <c r="SNL30" s="49"/>
      <c r="SNM30" s="49"/>
      <c r="SNN30" s="49"/>
      <c r="SNO30" s="49"/>
      <c r="SNP30" s="49"/>
      <c r="SNQ30" s="49"/>
      <c r="SNR30" s="49"/>
      <c r="SNS30" s="49"/>
      <c r="SNT30" s="49"/>
      <c r="SNU30" s="49"/>
      <c r="SNV30" s="49"/>
      <c r="SNW30" s="47"/>
      <c r="SNX30" s="48"/>
      <c r="SNY30" s="49"/>
      <c r="SNZ30" s="49"/>
      <c r="SOA30" s="49"/>
      <c r="SOB30" s="49"/>
      <c r="SOC30" s="49"/>
      <c r="SOD30" s="49"/>
      <c r="SOE30" s="49"/>
      <c r="SOF30" s="49"/>
      <c r="SOG30" s="49"/>
      <c r="SOH30" s="49"/>
      <c r="SOI30" s="49"/>
      <c r="SOJ30" s="49"/>
      <c r="SOK30" s="49"/>
      <c r="SOL30" s="49"/>
      <c r="SOM30" s="49"/>
      <c r="SON30" s="49"/>
      <c r="SOO30" s="49"/>
      <c r="SOP30" s="49"/>
      <c r="SOQ30" s="49"/>
      <c r="SOR30" s="49"/>
      <c r="SOS30" s="49"/>
      <c r="SOT30" s="49"/>
      <c r="SOU30" s="49"/>
      <c r="SOV30" s="49"/>
      <c r="SOW30" s="49"/>
      <c r="SOX30" s="49"/>
      <c r="SOY30" s="49"/>
      <c r="SOZ30" s="49"/>
      <c r="SPA30" s="47"/>
      <c r="SPB30" s="48"/>
      <c r="SPC30" s="49"/>
      <c r="SPD30" s="49"/>
      <c r="SPE30" s="49"/>
      <c r="SPF30" s="49"/>
      <c r="SPG30" s="49"/>
      <c r="SPH30" s="49"/>
      <c r="SPI30" s="49"/>
      <c r="SPJ30" s="49"/>
      <c r="SPK30" s="49"/>
      <c r="SPL30" s="49"/>
      <c r="SPM30" s="49"/>
      <c r="SPN30" s="49"/>
      <c r="SPO30" s="49"/>
      <c r="SPP30" s="49"/>
      <c r="SPQ30" s="49"/>
      <c r="SPR30" s="49"/>
      <c r="SPS30" s="49"/>
      <c r="SPT30" s="49"/>
      <c r="SPU30" s="49"/>
      <c r="SPV30" s="49"/>
      <c r="SPW30" s="49"/>
      <c r="SPX30" s="49"/>
      <c r="SPY30" s="49"/>
      <c r="SPZ30" s="49"/>
      <c r="SQA30" s="49"/>
      <c r="SQB30" s="49"/>
      <c r="SQC30" s="49"/>
      <c r="SQD30" s="49"/>
      <c r="SQE30" s="47"/>
      <c r="SQF30" s="48"/>
      <c r="SQG30" s="49"/>
      <c r="SQH30" s="49"/>
      <c r="SQI30" s="49"/>
      <c r="SQJ30" s="49"/>
      <c r="SQK30" s="49"/>
      <c r="SQL30" s="49"/>
      <c r="SQM30" s="49"/>
      <c r="SQN30" s="49"/>
      <c r="SQO30" s="49"/>
      <c r="SQP30" s="49"/>
      <c r="SQQ30" s="49"/>
      <c r="SQR30" s="49"/>
      <c r="SQS30" s="49"/>
      <c r="SQT30" s="49"/>
      <c r="SQU30" s="49"/>
      <c r="SQV30" s="49"/>
      <c r="SQW30" s="49"/>
      <c r="SQX30" s="49"/>
      <c r="SQY30" s="49"/>
      <c r="SQZ30" s="49"/>
      <c r="SRA30" s="49"/>
      <c r="SRB30" s="49"/>
      <c r="SRC30" s="49"/>
      <c r="SRD30" s="49"/>
      <c r="SRE30" s="49"/>
      <c r="SRF30" s="49"/>
      <c r="SRG30" s="49"/>
      <c r="SRH30" s="49"/>
      <c r="SRI30" s="47"/>
      <c r="SRJ30" s="48"/>
      <c r="SRK30" s="49"/>
      <c r="SRL30" s="49"/>
      <c r="SRM30" s="49"/>
      <c r="SRN30" s="49"/>
      <c r="SRO30" s="49"/>
      <c r="SRP30" s="49"/>
      <c r="SRQ30" s="49"/>
      <c r="SRR30" s="49"/>
      <c r="SRS30" s="49"/>
      <c r="SRT30" s="49"/>
      <c r="SRU30" s="49"/>
      <c r="SRV30" s="49"/>
      <c r="SRW30" s="49"/>
      <c r="SRX30" s="49"/>
      <c r="SRY30" s="49"/>
      <c r="SRZ30" s="49"/>
      <c r="SSA30" s="49"/>
      <c r="SSB30" s="49"/>
      <c r="SSC30" s="49"/>
      <c r="SSD30" s="49"/>
      <c r="SSE30" s="49"/>
      <c r="SSF30" s="49"/>
      <c r="SSG30" s="49"/>
      <c r="SSH30" s="49"/>
      <c r="SSI30" s="49"/>
      <c r="SSJ30" s="49"/>
      <c r="SSK30" s="49"/>
      <c r="SSL30" s="49"/>
      <c r="SSM30" s="47"/>
      <c r="SSN30" s="48"/>
      <c r="SSO30" s="49"/>
      <c r="SSP30" s="49"/>
      <c r="SSQ30" s="49"/>
      <c r="SSR30" s="49"/>
      <c r="SSS30" s="49"/>
      <c r="SST30" s="49"/>
      <c r="SSU30" s="49"/>
      <c r="SSV30" s="49"/>
      <c r="SSW30" s="49"/>
      <c r="SSX30" s="49"/>
      <c r="SSY30" s="49"/>
      <c r="SSZ30" s="49"/>
      <c r="STA30" s="49"/>
      <c r="STB30" s="49"/>
      <c r="STC30" s="49"/>
      <c r="STD30" s="49"/>
      <c r="STE30" s="49"/>
      <c r="STF30" s="49"/>
      <c r="STG30" s="49"/>
      <c r="STH30" s="49"/>
      <c r="STI30" s="49"/>
      <c r="STJ30" s="49"/>
      <c r="STK30" s="49"/>
      <c r="STL30" s="49"/>
      <c r="STM30" s="49"/>
      <c r="STN30" s="49"/>
      <c r="STO30" s="49"/>
      <c r="STP30" s="49"/>
      <c r="STQ30" s="47"/>
      <c r="STR30" s="48"/>
      <c r="STS30" s="49"/>
      <c r="STT30" s="49"/>
      <c r="STU30" s="49"/>
      <c r="STV30" s="49"/>
      <c r="STW30" s="49"/>
      <c r="STX30" s="49"/>
      <c r="STY30" s="49"/>
      <c r="STZ30" s="49"/>
      <c r="SUA30" s="49"/>
      <c r="SUB30" s="49"/>
      <c r="SUC30" s="49"/>
      <c r="SUD30" s="49"/>
      <c r="SUE30" s="49"/>
      <c r="SUF30" s="49"/>
      <c r="SUG30" s="49"/>
      <c r="SUH30" s="49"/>
      <c r="SUI30" s="49"/>
      <c r="SUJ30" s="49"/>
      <c r="SUK30" s="49"/>
      <c r="SUL30" s="49"/>
      <c r="SUM30" s="49"/>
      <c r="SUN30" s="49"/>
      <c r="SUO30" s="49"/>
      <c r="SUP30" s="49"/>
      <c r="SUQ30" s="49"/>
      <c r="SUR30" s="49"/>
      <c r="SUS30" s="49"/>
      <c r="SUT30" s="49"/>
      <c r="SUU30" s="47"/>
      <c r="SUV30" s="48"/>
      <c r="SUW30" s="49"/>
      <c r="SUX30" s="49"/>
      <c r="SUY30" s="49"/>
      <c r="SUZ30" s="49"/>
      <c r="SVA30" s="49"/>
      <c r="SVB30" s="49"/>
      <c r="SVC30" s="49"/>
      <c r="SVD30" s="49"/>
      <c r="SVE30" s="49"/>
      <c r="SVF30" s="49"/>
      <c r="SVG30" s="49"/>
      <c r="SVH30" s="49"/>
      <c r="SVI30" s="49"/>
      <c r="SVJ30" s="49"/>
      <c r="SVK30" s="49"/>
      <c r="SVL30" s="49"/>
      <c r="SVM30" s="49"/>
      <c r="SVN30" s="49"/>
      <c r="SVO30" s="49"/>
      <c r="SVP30" s="49"/>
      <c r="SVQ30" s="49"/>
      <c r="SVR30" s="49"/>
      <c r="SVS30" s="49"/>
      <c r="SVT30" s="49"/>
      <c r="SVU30" s="49"/>
      <c r="SVV30" s="49"/>
      <c r="SVW30" s="49"/>
      <c r="SVX30" s="49"/>
      <c r="SVY30" s="47"/>
      <c r="SVZ30" s="48"/>
      <c r="SWA30" s="49"/>
      <c r="SWB30" s="49"/>
      <c r="SWC30" s="49"/>
      <c r="SWD30" s="49"/>
      <c r="SWE30" s="49"/>
      <c r="SWF30" s="49"/>
      <c r="SWG30" s="49"/>
      <c r="SWH30" s="49"/>
      <c r="SWI30" s="49"/>
      <c r="SWJ30" s="49"/>
      <c r="SWK30" s="49"/>
      <c r="SWL30" s="49"/>
      <c r="SWM30" s="49"/>
      <c r="SWN30" s="49"/>
      <c r="SWO30" s="49"/>
      <c r="SWP30" s="49"/>
      <c r="SWQ30" s="49"/>
      <c r="SWR30" s="49"/>
      <c r="SWS30" s="49"/>
      <c r="SWT30" s="49"/>
      <c r="SWU30" s="49"/>
      <c r="SWV30" s="49"/>
      <c r="SWW30" s="49"/>
      <c r="SWX30" s="49"/>
      <c r="SWY30" s="49"/>
      <c r="SWZ30" s="49"/>
      <c r="SXA30" s="49"/>
      <c r="SXB30" s="49"/>
      <c r="SXC30" s="47"/>
      <c r="SXD30" s="48"/>
      <c r="SXE30" s="49"/>
      <c r="SXF30" s="49"/>
      <c r="SXG30" s="49"/>
      <c r="SXH30" s="49"/>
      <c r="SXI30" s="49"/>
      <c r="SXJ30" s="49"/>
      <c r="SXK30" s="49"/>
      <c r="SXL30" s="49"/>
      <c r="SXM30" s="49"/>
      <c r="SXN30" s="49"/>
      <c r="SXO30" s="49"/>
      <c r="SXP30" s="49"/>
      <c r="SXQ30" s="49"/>
      <c r="SXR30" s="49"/>
      <c r="SXS30" s="49"/>
      <c r="SXT30" s="49"/>
      <c r="SXU30" s="49"/>
      <c r="SXV30" s="49"/>
      <c r="SXW30" s="49"/>
      <c r="SXX30" s="49"/>
      <c r="SXY30" s="49"/>
      <c r="SXZ30" s="49"/>
      <c r="SYA30" s="49"/>
      <c r="SYB30" s="49"/>
      <c r="SYC30" s="49"/>
      <c r="SYD30" s="49"/>
      <c r="SYE30" s="49"/>
      <c r="SYF30" s="49"/>
      <c r="SYG30" s="47"/>
      <c r="SYH30" s="48"/>
      <c r="SYI30" s="49"/>
      <c r="SYJ30" s="49"/>
      <c r="SYK30" s="49"/>
      <c r="SYL30" s="49"/>
      <c r="SYM30" s="49"/>
      <c r="SYN30" s="49"/>
      <c r="SYO30" s="49"/>
      <c r="SYP30" s="49"/>
      <c r="SYQ30" s="49"/>
      <c r="SYR30" s="49"/>
      <c r="SYS30" s="49"/>
      <c r="SYT30" s="49"/>
      <c r="SYU30" s="49"/>
      <c r="SYV30" s="49"/>
      <c r="SYW30" s="49"/>
      <c r="SYX30" s="49"/>
      <c r="SYY30" s="49"/>
      <c r="SYZ30" s="49"/>
      <c r="SZA30" s="49"/>
      <c r="SZB30" s="49"/>
      <c r="SZC30" s="49"/>
      <c r="SZD30" s="49"/>
      <c r="SZE30" s="49"/>
      <c r="SZF30" s="49"/>
      <c r="SZG30" s="49"/>
      <c r="SZH30" s="49"/>
      <c r="SZI30" s="49"/>
      <c r="SZJ30" s="49"/>
      <c r="SZK30" s="47"/>
      <c r="SZL30" s="48"/>
      <c r="SZM30" s="49"/>
      <c r="SZN30" s="49"/>
      <c r="SZO30" s="49"/>
      <c r="SZP30" s="49"/>
      <c r="SZQ30" s="49"/>
      <c r="SZR30" s="49"/>
      <c r="SZS30" s="49"/>
      <c r="SZT30" s="49"/>
      <c r="SZU30" s="49"/>
      <c r="SZV30" s="49"/>
      <c r="SZW30" s="49"/>
      <c r="SZX30" s="49"/>
      <c r="SZY30" s="49"/>
      <c r="SZZ30" s="49"/>
      <c r="TAA30" s="49"/>
      <c r="TAB30" s="49"/>
      <c r="TAC30" s="49"/>
      <c r="TAD30" s="49"/>
      <c r="TAE30" s="49"/>
      <c r="TAF30" s="49"/>
      <c r="TAG30" s="49"/>
      <c r="TAH30" s="49"/>
      <c r="TAI30" s="49"/>
      <c r="TAJ30" s="49"/>
      <c r="TAK30" s="49"/>
      <c r="TAL30" s="49"/>
      <c r="TAM30" s="49"/>
      <c r="TAN30" s="49"/>
      <c r="TAO30" s="47"/>
      <c r="TAP30" s="48"/>
      <c r="TAQ30" s="49"/>
      <c r="TAR30" s="49"/>
      <c r="TAS30" s="49"/>
      <c r="TAT30" s="49"/>
      <c r="TAU30" s="49"/>
      <c r="TAV30" s="49"/>
      <c r="TAW30" s="49"/>
      <c r="TAX30" s="49"/>
      <c r="TAY30" s="49"/>
      <c r="TAZ30" s="49"/>
      <c r="TBA30" s="49"/>
      <c r="TBB30" s="49"/>
      <c r="TBC30" s="49"/>
      <c r="TBD30" s="49"/>
      <c r="TBE30" s="49"/>
      <c r="TBF30" s="49"/>
      <c r="TBG30" s="49"/>
      <c r="TBH30" s="49"/>
      <c r="TBI30" s="49"/>
      <c r="TBJ30" s="49"/>
      <c r="TBK30" s="49"/>
      <c r="TBL30" s="49"/>
      <c r="TBM30" s="49"/>
      <c r="TBN30" s="49"/>
      <c r="TBO30" s="49"/>
      <c r="TBP30" s="49"/>
      <c r="TBQ30" s="49"/>
      <c r="TBR30" s="49"/>
      <c r="TBS30" s="47"/>
      <c r="TBT30" s="48"/>
      <c r="TBU30" s="49"/>
      <c r="TBV30" s="49"/>
      <c r="TBW30" s="49"/>
      <c r="TBX30" s="49"/>
      <c r="TBY30" s="49"/>
      <c r="TBZ30" s="49"/>
      <c r="TCA30" s="49"/>
      <c r="TCB30" s="49"/>
      <c r="TCC30" s="49"/>
      <c r="TCD30" s="49"/>
      <c r="TCE30" s="49"/>
      <c r="TCF30" s="49"/>
      <c r="TCG30" s="49"/>
      <c r="TCH30" s="49"/>
      <c r="TCI30" s="49"/>
      <c r="TCJ30" s="49"/>
      <c r="TCK30" s="49"/>
      <c r="TCL30" s="49"/>
      <c r="TCM30" s="49"/>
      <c r="TCN30" s="49"/>
      <c r="TCO30" s="49"/>
      <c r="TCP30" s="49"/>
      <c r="TCQ30" s="49"/>
      <c r="TCR30" s="49"/>
      <c r="TCS30" s="49"/>
      <c r="TCT30" s="49"/>
      <c r="TCU30" s="49"/>
      <c r="TCV30" s="49"/>
      <c r="TCW30" s="47"/>
      <c r="TCX30" s="48"/>
      <c r="TCY30" s="49"/>
      <c r="TCZ30" s="49"/>
      <c r="TDA30" s="49"/>
      <c r="TDB30" s="49"/>
      <c r="TDC30" s="49"/>
      <c r="TDD30" s="49"/>
      <c r="TDE30" s="49"/>
      <c r="TDF30" s="49"/>
      <c r="TDG30" s="49"/>
      <c r="TDH30" s="49"/>
      <c r="TDI30" s="49"/>
      <c r="TDJ30" s="49"/>
      <c r="TDK30" s="49"/>
      <c r="TDL30" s="49"/>
      <c r="TDM30" s="49"/>
      <c r="TDN30" s="49"/>
      <c r="TDO30" s="49"/>
      <c r="TDP30" s="49"/>
      <c r="TDQ30" s="49"/>
      <c r="TDR30" s="49"/>
      <c r="TDS30" s="49"/>
      <c r="TDT30" s="49"/>
      <c r="TDU30" s="49"/>
      <c r="TDV30" s="49"/>
      <c r="TDW30" s="49"/>
      <c r="TDX30" s="49"/>
      <c r="TDY30" s="49"/>
      <c r="TDZ30" s="49"/>
      <c r="TEA30" s="47"/>
      <c r="TEB30" s="48"/>
      <c r="TEC30" s="49"/>
      <c r="TED30" s="49"/>
      <c r="TEE30" s="49"/>
      <c r="TEF30" s="49"/>
      <c r="TEG30" s="49"/>
      <c r="TEH30" s="49"/>
      <c r="TEI30" s="49"/>
      <c r="TEJ30" s="49"/>
      <c r="TEK30" s="49"/>
      <c r="TEL30" s="49"/>
      <c r="TEM30" s="49"/>
      <c r="TEN30" s="49"/>
      <c r="TEO30" s="49"/>
      <c r="TEP30" s="49"/>
      <c r="TEQ30" s="49"/>
      <c r="TER30" s="49"/>
      <c r="TES30" s="49"/>
      <c r="TET30" s="49"/>
      <c r="TEU30" s="49"/>
      <c r="TEV30" s="49"/>
      <c r="TEW30" s="49"/>
      <c r="TEX30" s="49"/>
      <c r="TEY30" s="49"/>
      <c r="TEZ30" s="49"/>
      <c r="TFA30" s="49"/>
      <c r="TFB30" s="49"/>
      <c r="TFC30" s="49"/>
      <c r="TFD30" s="49"/>
      <c r="TFE30" s="47"/>
      <c r="TFF30" s="48"/>
      <c r="TFG30" s="49"/>
      <c r="TFH30" s="49"/>
      <c r="TFI30" s="49"/>
      <c r="TFJ30" s="49"/>
      <c r="TFK30" s="49"/>
      <c r="TFL30" s="49"/>
      <c r="TFM30" s="49"/>
      <c r="TFN30" s="49"/>
      <c r="TFO30" s="49"/>
      <c r="TFP30" s="49"/>
      <c r="TFQ30" s="49"/>
      <c r="TFR30" s="49"/>
      <c r="TFS30" s="49"/>
      <c r="TFT30" s="49"/>
      <c r="TFU30" s="49"/>
      <c r="TFV30" s="49"/>
      <c r="TFW30" s="49"/>
      <c r="TFX30" s="49"/>
      <c r="TFY30" s="49"/>
      <c r="TFZ30" s="49"/>
      <c r="TGA30" s="49"/>
      <c r="TGB30" s="49"/>
      <c r="TGC30" s="49"/>
      <c r="TGD30" s="49"/>
      <c r="TGE30" s="49"/>
      <c r="TGF30" s="49"/>
      <c r="TGG30" s="49"/>
      <c r="TGH30" s="49"/>
      <c r="TGI30" s="47"/>
      <c r="TGJ30" s="48"/>
      <c r="TGK30" s="49"/>
      <c r="TGL30" s="49"/>
      <c r="TGM30" s="49"/>
      <c r="TGN30" s="49"/>
      <c r="TGO30" s="49"/>
      <c r="TGP30" s="49"/>
      <c r="TGQ30" s="49"/>
      <c r="TGR30" s="49"/>
      <c r="TGS30" s="49"/>
      <c r="TGT30" s="49"/>
      <c r="TGU30" s="49"/>
      <c r="TGV30" s="49"/>
      <c r="TGW30" s="49"/>
      <c r="TGX30" s="49"/>
      <c r="TGY30" s="49"/>
      <c r="TGZ30" s="49"/>
      <c r="THA30" s="49"/>
      <c r="THB30" s="49"/>
      <c r="THC30" s="49"/>
      <c r="THD30" s="49"/>
      <c r="THE30" s="49"/>
      <c r="THF30" s="49"/>
      <c r="THG30" s="49"/>
      <c r="THH30" s="49"/>
      <c r="THI30" s="49"/>
      <c r="THJ30" s="49"/>
      <c r="THK30" s="49"/>
      <c r="THL30" s="49"/>
      <c r="THM30" s="47"/>
      <c r="THN30" s="48"/>
      <c r="THO30" s="49"/>
      <c r="THP30" s="49"/>
      <c r="THQ30" s="49"/>
      <c r="THR30" s="49"/>
      <c r="THS30" s="49"/>
      <c r="THT30" s="49"/>
      <c r="THU30" s="49"/>
      <c r="THV30" s="49"/>
      <c r="THW30" s="49"/>
      <c r="THX30" s="49"/>
      <c r="THY30" s="49"/>
      <c r="THZ30" s="49"/>
      <c r="TIA30" s="49"/>
      <c r="TIB30" s="49"/>
      <c r="TIC30" s="49"/>
      <c r="TID30" s="49"/>
      <c r="TIE30" s="49"/>
      <c r="TIF30" s="49"/>
      <c r="TIG30" s="49"/>
      <c r="TIH30" s="49"/>
      <c r="TII30" s="49"/>
      <c r="TIJ30" s="49"/>
      <c r="TIK30" s="49"/>
      <c r="TIL30" s="49"/>
      <c r="TIM30" s="49"/>
      <c r="TIN30" s="49"/>
      <c r="TIO30" s="49"/>
      <c r="TIP30" s="49"/>
      <c r="TIQ30" s="47"/>
      <c r="TIR30" s="48"/>
      <c r="TIS30" s="49"/>
      <c r="TIT30" s="49"/>
      <c r="TIU30" s="49"/>
      <c r="TIV30" s="49"/>
      <c r="TIW30" s="49"/>
      <c r="TIX30" s="49"/>
      <c r="TIY30" s="49"/>
      <c r="TIZ30" s="49"/>
      <c r="TJA30" s="49"/>
      <c r="TJB30" s="49"/>
      <c r="TJC30" s="49"/>
      <c r="TJD30" s="49"/>
      <c r="TJE30" s="49"/>
      <c r="TJF30" s="49"/>
      <c r="TJG30" s="49"/>
      <c r="TJH30" s="49"/>
      <c r="TJI30" s="49"/>
      <c r="TJJ30" s="49"/>
      <c r="TJK30" s="49"/>
      <c r="TJL30" s="49"/>
      <c r="TJM30" s="49"/>
      <c r="TJN30" s="49"/>
      <c r="TJO30" s="49"/>
      <c r="TJP30" s="49"/>
      <c r="TJQ30" s="49"/>
      <c r="TJR30" s="49"/>
      <c r="TJS30" s="49"/>
      <c r="TJT30" s="49"/>
      <c r="TJU30" s="47"/>
      <c r="TJV30" s="48"/>
      <c r="TJW30" s="49"/>
      <c r="TJX30" s="49"/>
      <c r="TJY30" s="49"/>
      <c r="TJZ30" s="49"/>
      <c r="TKA30" s="49"/>
      <c r="TKB30" s="49"/>
      <c r="TKC30" s="49"/>
      <c r="TKD30" s="49"/>
      <c r="TKE30" s="49"/>
      <c r="TKF30" s="49"/>
      <c r="TKG30" s="49"/>
      <c r="TKH30" s="49"/>
      <c r="TKI30" s="49"/>
      <c r="TKJ30" s="49"/>
      <c r="TKK30" s="49"/>
      <c r="TKL30" s="49"/>
      <c r="TKM30" s="49"/>
      <c r="TKN30" s="49"/>
      <c r="TKO30" s="49"/>
      <c r="TKP30" s="49"/>
      <c r="TKQ30" s="49"/>
      <c r="TKR30" s="49"/>
      <c r="TKS30" s="49"/>
      <c r="TKT30" s="49"/>
      <c r="TKU30" s="49"/>
      <c r="TKV30" s="49"/>
      <c r="TKW30" s="49"/>
      <c r="TKX30" s="49"/>
      <c r="TKY30" s="47"/>
      <c r="TKZ30" s="48"/>
      <c r="TLA30" s="49"/>
      <c r="TLB30" s="49"/>
      <c r="TLC30" s="49"/>
      <c r="TLD30" s="49"/>
      <c r="TLE30" s="49"/>
      <c r="TLF30" s="49"/>
      <c r="TLG30" s="49"/>
      <c r="TLH30" s="49"/>
      <c r="TLI30" s="49"/>
      <c r="TLJ30" s="49"/>
      <c r="TLK30" s="49"/>
      <c r="TLL30" s="49"/>
      <c r="TLM30" s="49"/>
      <c r="TLN30" s="49"/>
      <c r="TLO30" s="49"/>
      <c r="TLP30" s="49"/>
      <c r="TLQ30" s="49"/>
      <c r="TLR30" s="49"/>
      <c r="TLS30" s="49"/>
      <c r="TLT30" s="49"/>
      <c r="TLU30" s="49"/>
      <c r="TLV30" s="49"/>
      <c r="TLW30" s="49"/>
      <c r="TLX30" s="49"/>
      <c r="TLY30" s="49"/>
      <c r="TLZ30" s="49"/>
      <c r="TMA30" s="49"/>
      <c r="TMB30" s="49"/>
      <c r="TMC30" s="47"/>
      <c r="TMD30" s="48"/>
      <c r="TME30" s="49"/>
      <c r="TMF30" s="49"/>
      <c r="TMG30" s="49"/>
      <c r="TMH30" s="49"/>
      <c r="TMI30" s="49"/>
      <c r="TMJ30" s="49"/>
      <c r="TMK30" s="49"/>
      <c r="TML30" s="49"/>
      <c r="TMM30" s="49"/>
      <c r="TMN30" s="49"/>
      <c r="TMO30" s="49"/>
      <c r="TMP30" s="49"/>
      <c r="TMQ30" s="49"/>
      <c r="TMR30" s="49"/>
      <c r="TMS30" s="49"/>
      <c r="TMT30" s="49"/>
      <c r="TMU30" s="49"/>
      <c r="TMV30" s="49"/>
      <c r="TMW30" s="49"/>
      <c r="TMX30" s="49"/>
      <c r="TMY30" s="49"/>
      <c r="TMZ30" s="49"/>
      <c r="TNA30" s="49"/>
      <c r="TNB30" s="49"/>
      <c r="TNC30" s="49"/>
      <c r="TND30" s="49"/>
      <c r="TNE30" s="49"/>
      <c r="TNF30" s="49"/>
      <c r="TNG30" s="47"/>
      <c r="TNH30" s="48"/>
      <c r="TNI30" s="49"/>
      <c r="TNJ30" s="49"/>
      <c r="TNK30" s="49"/>
      <c r="TNL30" s="49"/>
      <c r="TNM30" s="49"/>
      <c r="TNN30" s="49"/>
      <c r="TNO30" s="49"/>
      <c r="TNP30" s="49"/>
      <c r="TNQ30" s="49"/>
      <c r="TNR30" s="49"/>
      <c r="TNS30" s="49"/>
      <c r="TNT30" s="49"/>
      <c r="TNU30" s="49"/>
      <c r="TNV30" s="49"/>
      <c r="TNW30" s="49"/>
      <c r="TNX30" s="49"/>
      <c r="TNY30" s="49"/>
      <c r="TNZ30" s="49"/>
      <c r="TOA30" s="49"/>
      <c r="TOB30" s="49"/>
      <c r="TOC30" s="49"/>
      <c r="TOD30" s="49"/>
      <c r="TOE30" s="49"/>
      <c r="TOF30" s="49"/>
      <c r="TOG30" s="49"/>
      <c r="TOH30" s="49"/>
      <c r="TOI30" s="49"/>
      <c r="TOJ30" s="49"/>
      <c r="TOK30" s="47"/>
      <c r="TOL30" s="48"/>
      <c r="TOM30" s="49"/>
      <c r="TON30" s="49"/>
      <c r="TOO30" s="49"/>
      <c r="TOP30" s="49"/>
      <c r="TOQ30" s="49"/>
      <c r="TOR30" s="49"/>
      <c r="TOS30" s="49"/>
      <c r="TOT30" s="49"/>
      <c r="TOU30" s="49"/>
      <c r="TOV30" s="49"/>
      <c r="TOW30" s="49"/>
      <c r="TOX30" s="49"/>
      <c r="TOY30" s="49"/>
      <c r="TOZ30" s="49"/>
      <c r="TPA30" s="49"/>
      <c r="TPB30" s="49"/>
      <c r="TPC30" s="49"/>
      <c r="TPD30" s="49"/>
      <c r="TPE30" s="49"/>
      <c r="TPF30" s="49"/>
      <c r="TPG30" s="49"/>
      <c r="TPH30" s="49"/>
      <c r="TPI30" s="49"/>
      <c r="TPJ30" s="49"/>
      <c r="TPK30" s="49"/>
      <c r="TPL30" s="49"/>
      <c r="TPM30" s="49"/>
      <c r="TPN30" s="49"/>
      <c r="TPO30" s="47"/>
      <c r="TPP30" s="48"/>
      <c r="TPQ30" s="49"/>
      <c r="TPR30" s="49"/>
      <c r="TPS30" s="49"/>
      <c r="TPT30" s="49"/>
      <c r="TPU30" s="49"/>
      <c r="TPV30" s="49"/>
      <c r="TPW30" s="49"/>
      <c r="TPX30" s="49"/>
      <c r="TPY30" s="49"/>
      <c r="TPZ30" s="49"/>
      <c r="TQA30" s="49"/>
      <c r="TQB30" s="49"/>
      <c r="TQC30" s="49"/>
      <c r="TQD30" s="49"/>
      <c r="TQE30" s="49"/>
      <c r="TQF30" s="49"/>
      <c r="TQG30" s="49"/>
      <c r="TQH30" s="49"/>
      <c r="TQI30" s="49"/>
      <c r="TQJ30" s="49"/>
      <c r="TQK30" s="49"/>
      <c r="TQL30" s="49"/>
      <c r="TQM30" s="49"/>
      <c r="TQN30" s="49"/>
      <c r="TQO30" s="49"/>
      <c r="TQP30" s="49"/>
      <c r="TQQ30" s="49"/>
      <c r="TQR30" s="49"/>
      <c r="TQS30" s="47"/>
      <c r="TQT30" s="48"/>
      <c r="TQU30" s="49"/>
      <c r="TQV30" s="49"/>
      <c r="TQW30" s="49"/>
      <c r="TQX30" s="49"/>
      <c r="TQY30" s="49"/>
      <c r="TQZ30" s="49"/>
      <c r="TRA30" s="49"/>
      <c r="TRB30" s="49"/>
      <c r="TRC30" s="49"/>
      <c r="TRD30" s="49"/>
      <c r="TRE30" s="49"/>
      <c r="TRF30" s="49"/>
      <c r="TRG30" s="49"/>
      <c r="TRH30" s="49"/>
      <c r="TRI30" s="49"/>
      <c r="TRJ30" s="49"/>
      <c r="TRK30" s="49"/>
      <c r="TRL30" s="49"/>
      <c r="TRM30" s="49"/>
      <c r="TRN30" s="49"/>
      <c r="TRO30" s="49"/>
      <c r="TRP30" s="49"/>
      <c r="TRQ30" s="49"/>
      <c r="TRR30" s="49"/>
      <c r="TRS30" s="49"/>
      <c r="TRT30" s="49"/>
      <c r="TRU30" s="49"/>
      <c r="TRV30" s="49"/>
      <c r="TRW30" s="47"/>
      <c r="TRX30" s="48"/>
      <c r="TRY30" s="49"/>
      <c r="TRZ30" s="49"/>
      <c r="TSA30" s="49"/>
      <c r="TSB30" s="49"/>
      <c r="TSC30" s="49"/>
      <c r="TSD30" s="49"/>
      <c r="TSE30" s="49"/>
      <c r="TSF30" s="49"/>
      <c r="TSG30" s="49"/>
      <c r="TSH30" s="49"/>
      <c r="TSI30" s="49"/>
      <c r="TSJ30" s="49"/>
      <c r="TSK30" s="49"/>
      <c r="TSL30" s="49"/>
      <c r="TSM30" s="49"/>
      <c r="TSN30" s="49"/>
      <c r="TSO30" s="49"/>
      <c r="TSP30" s="49"/>
      <c r="TSQ30" s="49"/>
      <c r="TSR30" s="49"/>
      <c r="TSS30" s="49"/>
      <c r="TST30" s="49"/>
      <c r="TSU30" s="49"/>
      <c r="TSV30" s="49"/>
      <c r="TSW30" s="49"/>
      <c r="TSX30" s="49"/>
      <c r="TSY30" s="49"/>
      <c r="TSZ30" s="49"/>
      <c r="TTA30" s="47"/>
      <c r="TTB30" s="48"/>
      <c r="TTC30" s="49"/>
      <c r="TTD30" s="49"/>
      <c r="TTE30" s="49"/>
      <c r="TTF30" s="49"/>
      <c r="TTG30" s="49"/>
      <c r="TTH30" s="49"/>
      <c r="TTI30" s="49"/>
      <c r="TTJ30" s="49"/>
      <c r="TTK30" s="49"/>
      <c r="TTL30" s="49"/>
      <c r="TTM30" s="49"/>
      <c r="TTN30" s="49"/>
      <c r="TTO30" s="49"/>
      <c r="TTP30" s="49"/>
      <c r="TTQ30" s="49"/>
      <c r="TTR30" s="49"/>
      <c r="TTS30" s="49"/>
      <c r="TTT30" s="49"/>
      <c r="TTU30" s="49"/>
      <c r="TTV30" s="49"/>
      <c r="TTW30" s="49"/>
      <c r="TTX30" s="49"/>
      <c r="TTY30" s="49"/>
      <c r="TTZ30" s="49"/>
      <c r="TUA30" s="49"/>
      <c r="TUB30" s="49"/>
      <c r="TUC30" s="49"/>
      <c r="TUD30" s="49"/>
      <c r="TUE30" s="47"/>
      <c r="TUF30" s="48"/>
      <c r="TUG30" s="49"/>
      <c r="TUH30" s="49"/>
      <c r="TUI30" s="49"/>
      <c r="TUJ30" s="49"/>
      <c r="TUK30" s="49"/>
      <c r="TUL30" s="49"/>
      <c r="TUM30" s="49"/>
      <c r="TUN30" s="49"/>
      <c r="TUO30" s="49"/>
      <c r="TUP30" s="49"/>
      <c r="TUQ30" s="49"/>
      <c r="TUR30" s="49"/>
      <c r="TUS30" s="49"/>
      <c r="TUT30" s="49"/>
      <c r="TUU30" s="49"/>
      <c r="TUV30" s="49"/>
      <c r="TUW30" s="49"/>
      <c r="TUX30" s="49"/>
      <c r="TUY30" s="49"/>
      <c r="TUZ30" s="49"/>
      <c r="TVA30" s="49"/>
      <c r="TVB30" s="49"/>
      <c r="TVC30" s="49"/>
      <c r="TVD30" s="49"/>
      <c r="TVE30" s="49"/>
      <c r="TVF30" s="49"/>
      <c r="TVG30" s="49"/>
      <c r="TVH30" s="49"/>
      <c r="TVI30" s="47"/>
      <c r="TVJ30" s="48"/>
      <c r="TVK30" s="49"/>
      <c r="TVL30" s="49"/>
      <c r="TVM30" s="49"/>
      <c r="TVN30" s="49"/>
      <c r="TVO30" s="49"/>
      <c r="TVP30" s="49"/>
      <c r="TVQ30" s="49"/>
      <c r="TVR30" s="49"/>
      <c r="TVS30" s="49"/>
      <c r="TVT30" s="49"/>
      <c r="TVU30" s="49"/>
      <c r="TVV30" s="49"/>
      <c r="TVW30" s="49"/>
      <c r="TVX30" s="49"/>
      <c r="TVY30" s="49"/>
      <c r="TVZ30" s="49"/>
      <c r="TWA30" s="49"/>
      <c r="TWB30" s="49"/>
      <c r="TWC30" s="49"/>
      <c r="TWD30" s="49"/>
      <c r="TWE30" s="49"/>
      <c r="TWF30" s="49"/>
      <c r="TWG30" s="49"/>
      <c r="TWH30" s="49"/>
      <c r="TWI30" s="49"/>
      <c r="TWJ30" s="49"/>
      <c r="TWK30" s="49"/>
      <c r="TWL30" s="49"/>
      <c r="TWM30" s="47"/>
      <c r="TWN30" s="48"/>
      <c r="TWO30" s="49"/>
      <c r="TWP30" s="49"/>
      <c r="TWQ30" s="49"/>
      <c r="TWR30" s="49"/>
      <c r="TWS30" s="49"/>
      <c r="TWT30" s="49"/>
      <c r="TWU30" s="49"/>
      <c r="TWV30" s="49"/>
      <c r="TWW30" s="49"/>
      <c r="TWX30" s="49"/>
      <c r="TWY30" s="49"/>
      <c r="TWZ30" s="49"/>
      <c r="TXA30" s="49"/>
      <c r="TXB30" s="49"/>
      <c r="TXC30" s="49"/>
      <c r="TXD30" s="49"/>
      <c r="TXE30" s="49"/>
      <c r="TXF30" s="49"/>
      <c r="TXG30" s="49"/>
      <c r="TXH30" s="49"/>
      <c r="TXI30" s="49"/>
      <c r="TXJ30" s="49"/>
      <c r="TXK30" s="49"/>
      <c r="TXL30" s="49"/>
      <c r="TXM30" s="49"/>
      <c r="TXN30" s="49"/>
      <c r="TXO30" s="49"/>
      <c r="TXP30" s="49"/>
      <c r="TXQ30" s="47"/>
      <c r="TXR30" s="48"/>
      <c r="TXS30" s="49"/>
      <c r="TXT30" s="49"/>
      <c r="TXU30" s="49"/>
      <c r="TXV30" s="49"/>
      <c r="TXW30" s="49"/>
      <c r="TXX30" s="49"/>
      <c r="TXY30" s="49"/>
      <c r="TXZ30" s="49"/>
      <c r="TYA30" s="49"/>
      <c r="TYB30" s="49"/>
      <c r="TYC30" s="49"/>
      <c r="TYD30" s="49"/>
      <c r="TYE30" s="49"/>
      <c r="TYF30" s="49"/>
      <c r="TYG30" s="49"/>
      <c r="TYH30" s="49"/>
      <c r="TYI30" s="49"/>
      <c r="TYJ30" s="49"/>
      <c r="TYK30" s="49"/>
      <c r="TYL30" s="49"/>
      <c r="TYM30" s="49"/>
      <c r="TYN30" s="49"/>
      <c r="TYO30" s="49"/>
      <c r="TYP30" s="49"/>
      <c r="TYQ30" s="49"/>
      <c r="TYR30" s="49"/>
      <c r="TYS30" s="49"/>
      <c r="TYT30" s="49"/>
      <c r="TYU30" s="47"/>
      <c r="TYV30" s="48"/>
      <c r="TYW30" s="49"/>
      <c r="TYX30" s="49"/>
      <c r="TYY30" s="49"/>
      <c r="TYZ30" s="49"/>
      <c r="TZA30" s="49"/>
      <c r="TZB30" s="49"/>
      <c r="TZC30" s="49"/>
      <c r="TZD30" s="49"/>
      <c r="TZE30" s="49"/>
      <c r="TZF30" s="49"/>
      <c r="TZG30" s="49"/>
      <c r="TZH30" s="49"/>
      <c r="TZI30" s="49"/>
      <c r="TZJ30" s="49"/>
      <c r="TZK30" s="49"/>
      <c r="TZL30" s="49"/>
      <c r="TZM30" s="49"/>
      <c r="TZN30" s="49"/>
      <c r="TZO30" s="49"/>
      <c r="TZP30" s="49"/>
      <c r="TZQ30" s="49"/>
      <c r="TZR30" s="49"/>
      <c r="TZS30" s="49"/>
      <c r="TZT30" s="49"/>
      <c r="TZU30" s="49"/>
      <c r="TZV30" s="49"/>
      <c r="TZW30" s="49"/>
      <c r="TZX30" s="49"/>
      <c r="TZY30" s="47"/>
      <c r="TZZ30" s="48"/>
      <c r="UAA30" s="49"/>
      <c r="UAB30" s="49"/>
      <c r="UAC30" s="49"/>
      <c r="UAD30" s="49"/>
      <c r="UAE30" s="49"/>
      <c r="UAF30" s="49"/>
      <c r="UAG30" s="49"/>
      <c r="UAH30" s="49"/>
      <c r="UAI30" s="49"/>
      <c r="UAJ30" s="49"/>
      <c r="UAK30" s="49"/>
      <c r="UAL30" s="49"/>
      <c r="UAM30" s="49"/>
      <c r="UAN30" s="49"/>
      <c r="UAO30" s="49"/>
      <c r="UAP30" s="49"/>
      <c r="UAQ30" s="49"/>
      <c r="UAR30" s="49"/>
      <c r="UAS30" s="49"/>
      <c r="UAT30" s="49"/>
      <c r="UAU30" s="49"/>
      <c r="UAV30" s="49"/>
      <c r="UAW30" s="49"/>
      <c r="UAX30" s="49"/>
      <c r="UAY30" s="49"/>
      <c r="UAZ30" s="49"/>
      <c r="UBA30" s="49"/>
      <c r="UBB30" s="49"/>
      <c r="UBC30" s="47"/>
      <c r="UBD30" s="48"/>
      <c r="UBE30" s="49"/>
      <c r="UBF30" s="49"/>
      <c r="UBG30" s="49"/>
      <c r="UBH30" s="49"/>
      <c r="UBI30" s="49"/>
      <c r="UBJ30" s="49"/>
      <c r="UBK30" s="49"/>
      <c r="UBL30" s="49"/>
      <c r="UBM30" s="49"/>
      <c r="UBN30" s="49"/>
      <c r="UBO30" s="49"/>
      <c r="UBP30" s="49"/>
      <c r="UBQ30" s="49"/>
      <c r="UBR30" s="49"/>
      <c r="UBS30" s="49"/>
      <c r="UBT30" s="49"/>
      <c r="UBU30" s="49"/>
      <c r="UBV30" s="49"/>
      <c r="UBW30" s="49"/>
      <c r="UBX30" s="49"/>
      <c r="UBY30" s="49"/>
      <c r="UBZ30" s="49"/>
      <c r="UCA30" s="49"/>
      <c r="UCB30" s="49"/>
      <c r="UCC30" s="49"/>
      <c r="UCD30" s="49"/>
      <c r="UCE30" s="49"/>
      <c r="UCF30" s="49"/>
      <c r="UCG30" s="47"/>
      <c r="UCH30" s="48"/>
      <c r="UCI30" s="49"/>
      <c r="UCJ30" s="49"/>
      <c r="UCK30" s="49"/>
      <c r="UCL30" s="49"/>
      <c r="UCM30" s="49"/>
      <c r="UCN30" s="49"/>
      <c r="UCO30" s="49"/>
      <c r="UCP30" s="49"/>
      <c r="UCQ30" s="49"/>
      <c r="UCR30" s="49"/>
      <c r="UCS30" s="49"/>
      <c r="UCT30" s="49"/>
      <c r="UCU30" s="49"/>
      <c r="UCV30" s="49"/>
      <c r="UCW30" s="49"/>
      <c r="UCX30" s="49"/>
      <c r="UCY30" s="49"/>
      <c r="UCZ30" s="49"/>
      <c r="UDA30" s="49"/>
      <c r="UDB30" s="49"/>
      <c r="UDC30" s="49"/>
      <c r="UDD30" s="49"/>
      <c r="UDE30" s="49"/>
      <c r="UDF30" s="49"/>
      <c r="UDG30" s="49"/>
      <c r="UDH30" s="49"/>
      <c r="UDI30" s="49"/>
      <c r="UDJ30" s="49"/>
      <c r="UDK30" s="47"/>
      <c r="UDL30" s="48"/>
      <c r="UDM30" s="49"/>
      <c r="UDN30" s="49"/>
      <c r="UDO30" s="49"/>
      <c r="UDP30" s="49"/>
      <c r="UDQ30" s="49"/>
      <c r="UDR30" s="49"/>
      <c r="UDS30" s="49"/>
      <c r="UDT30" s="49"/>
      <c r="UDU30" s="49"/>
      <c r="UDV30" s="49"/>
      <c r="UDW30" s="49"/>
      <c r="UDX30" s="49"/>
      <c r="UDY30" s="49"/>
      <c r="UDZ30" s="49"/>
      <c r="UEA30" s="49"/>
      <c r="UEB30" s="49"/>
      <c r="UEC30" s="49"/>
      <c r="UED30" s="49"/>
      <c r="UEE30" s="49"/>
      <c r="UEF30" s="49"/>
      <c r="UEG30" s="49"/>
      <c r="UEH30" s="49"/>
      <c r="UEI30" s="49"/>
      <c r="UEJ30" s="49"/>
      <c r="UEK30" s="49"/>
      <c r="UEL30" s="49"/>
      <c r="UEM30" s="49"/>
      <c r="UEN30" s="49"/>
      <c r="UEO30" s="47"/>
      <c r="UEP30" s="48"/>
      <c r="UEQ30" s="49"/>
      <c r="UER30" s="49"/>
      <c r="UES30" s="49"/>
      <c r="UET30" s="49"/>
      <c r="UEU30" s="49"/>
      <c r="UEV30" s="49"/>
      <c r="UEW30" s="49"/>
      <c r="UEX30" s="49"/>
      <c r="UEY30" s="49"/>
      <c r="UEZ30" s="49"/>
      <c r="UFA30" s="49"/>
      <c r="UFB30" s="49"/>
      <c r="UFC30" s="49"/>
      <c r="UFD30" s="49"/>
      <c r="UFE30" s="49"/>
      <c r="UFF30" s="49"/>
      <c r="UFG30" s="49"/>
      <c r="UFH30" s="49"/>
      <c r="UFI30" s="49"/>
      <c r="UFJ30" s="49"/>
      <c r="UFK30" s="49"/>
      <c r="UFL30" s="49"/>
      <c r="UFM30" s="49"/>
      <c r="UFN30" s="49"/>
      <c r="UFO30" s="49"/>
      <c r="UFP30" s="49"/>
      <c r="UFQ30" s="49"/>
      <c r="UFR30" s="49"/>
      <c r="UFS30" s="47"/>
      <c r="UFT30" s="48"/>
      <c r="UFU30" s="49"/>
      <c r="UFV30" s="49"/>
      <c r="UFW30" s="49"/>
      <c r="UFX30" s="49"/>
      <c r="UFY30" s="49"/>
      <c r="UFZ30" s="49"/>
      <c r="UGA30" s="49"/>
      <c r="UGB30" s="49"/>
      <c r="UGC30" s="49"/>
      <c r="UGD30" s="49"/>
      <c r="UGE30" s="49"/>
      <c r="UGF30" s="49"/>
      <c r="UGG30" s="49"/>
      <c r="UGH30" s="49"/>
      <c r="UGI30" s="49"/>
      <c r="UGJ30" s="49"/>
      <c r="UGK30" s="49"/>
      <c r="UGL30" s="49"/>
      <c r="UGM30" s="49"/>
      <c r="UGN30" s="49"/>
      <c r="UGO30" s="49"/>
      <c r="UGP30" s="49"/>
      <c r="UGQ30" s="49"/>
      <c r="UGR30" s="49"/>
      <c r="UGS30" s="49"/>
      <c r="UGT30" s="49"/>
      <c r="UGU30" s="49"/>
      <c r="UGV30" s="49"/>
      <c r="UGW30" s="47"/>
      <c r="UGX30" s="48"/>
      <c r="UGY30" s="49"/>
      <c r="UGZ30" s="49"/>
      <c r="UHA30" s="49"/>
      <c r="UHB30" s="49"/>
      <c r="UHC30" s="49"/>
      <c r="UHD30" s="49"/>
      <c r="UHE30" s="49"/>
      <c r="UHF30" s="49"/>
      <c r="UHG30" s="49"/>
      <c r="UHH30" s="49"/>
      <c r="UHI30" s="49"/>
      <c r="UHJ30" s="49"/>
      <c r="UHK30" s="49"/>
      <c r="UHL30" s="49"/>
      <c r="UHM30" s="49"/>
      <c r="UHN30" s="49"/>
      <c r="UHO30" s="49"/>
      <c r="UHP30" s="49"/>
      <c r="UHQ30" s="49"/>
      <c r="UHR30" s="49"/>
      <c r="UHS30" s="49"/>
      <c r="UHT30" s="49"/>
      <c r="UHU30" s="49"/>
      <c r="UHV30" s="49"/>
      <c r="UHW30" s="49"/>
      <c r="UHX30" s="49"/>
      <c r="UHY30" s="49"/>
      <c r="UHZ30" s="49"/>
      <c r="UIA30" s="47"/>
      <c r="UIB30" s="48"/>
      <c r="UIC30" s="49"/>
      <c r="UID30" s="49"/>
      <c r="UIE30" s="49"/>
      <c r="UIF30" s="49"/>
      <c r="UIG30" s="49"/>
      <c r="UIH30" s="49"/>
      <c r="UII30" s="49"/>
      <c r="UIJ30" s="49"/>
      <c r="UIK30" s="49"/>
      <c r="UIL30" s="49"/>
      <c r="UIM30" s="49"/>
      <c r="UIN30" s="49"/>
      <c r="UIO30" s="49"/>
      <c r="UIP30" s="49"/>
      <c r="UIQ30" s="49"/>
      <c r="UIR30" s="49"/>
      <c r="UIS30" s="49"/>
      <c r="UIT30" s="49"/>
      <c r="UIU30" s="49"/>
      <c r="UIV30" s="49"/>
      <c r="UIW30" s="49"/>
      <c r="UIX30" s="49"/>
      <c r="UIY30" s="49"/>
      <c r="UIZ30" s="49"/>
      <c r="UJA30" s="49"/>
      <c r="UJB30" s="49"/>
      <c r="UJC30" s="49"/>
      <c r="UJD30" s="49"/>
      <c r="UJE30" s="47"/>
      <c r="UJF30" s="48"/>
      <c r="UJG30" s="49"/>
      <c r="UJH30" s="49"/>
      <c r="UJI30" s="49"/>
      <c r="UJJ30" s="49"/>
      <c r="UJK30" s="49"/>
      <c r="UJL30" s="49"/>
      <c r="UJM30" s="49"/>
      <c r="UJN30" s="49"/>
      <c r="UJO30" s="49"/>
      <c r="UJP30" s="49"/>
      <c r="UJQ30" s="49"/>
      <c r="UJR30" s="49"/>
      <c r="UJS30" s="49"/>
      <c r="UJT30" s="49"/>
      <c r="UJU30" s="49"/>
      <c r="UJV30" s="49"/>
      <c r="UJW30" s="49"/>
      <c r="UJX30" s="49"/>
      <c r="UJY30" s="49"/>
      <c r="UJZ30" s="49"/>
      <c r="UKA30" s="49"/>
      <c r="UKB30" s="49"/>
      <c r="UKC30" s="49"/>
      <c r="UKD30" s="49"/>
      <c r="UKE30" s="49"/>
      <c r="UKF30" s="49"/>
      <c r="UKG30" s="49"/>
      <c r="UKH30" s="49"/>
      <c r="UKI30" s="47"/>
      <c r="UKJ30" s="48"/>
      <c r="UKK30" s="49"/>
      <c r="UKL30" s="49"/>
      <c r="UKM30" s="49"/>
      <c r="UKN30" s="49"/>
      <c r="UKO30" s="49"/>
      <c r="UKP30" s="49"/>
      <c r="UKQ30" s="49"/>
      <c r="UKR30" s="49"/>
      <c r="UKS30" s="49"/>
      <c r="UKT30" s="49"/>
      <c r="UKU30" s="49"/>
      <c r="UKV30" s="49"/>
      <c r="UKW30" s="49"/>
      <c r="UKX30" s="49"/>
      <c r="UKY30" s="49"/>
      <c r="UKZ30" s="49"/>
      <c r="ULA30" s="49"/>
      <c r="ULB30" s="49"/>
      <c r="ULC30" s="49"/>
      <c r="ULD30" s="49"/>
      <c r="ULE30" s="49"/>
      <c r="ULF30" s="49"/>
      <c r="ULG30" s="49"/>
      <c r="ULH30" s="49"/>
      <c r="ULI30" s="49"/>
      <c r="ULJ30" s="49"/>
      <c r="ULK30" s="49"/>
      <c r="ULL30" s="49"/>
      <c r="ULM30" s="47"/>
      <c r="ULN30" s="48"/>
      <c r="ULO30" s="49"/>
      <c r="ULP30" s="49"/>
      <c r="ULQ30" s="49"/>
      <c r="ULR30" s="49"/>
      <c r="ULS30" s="49"/>
      <c r="ULT30" s="49"/>
      <c r="ULU30" s="49"/>
      <c r="ULV30" s="49"/>
      <c r="ULW30" s="49"/>
      <c r="ULX30" s="49"/>
      <c r="ULY30" s="49"/>
      <c r="ULZ30" s="49"/>
      <c r="UMA30" s="49"/>
      <c r="UMB30" s="49"/>
      <c r="UMC30" s="49"/>
      <c r="UMD30" s="49"/>
      <c r="UME30" s="49"/>
      <c r="UMF30" s="49"/>
      <c r="UMG30" s="49"/>
      <c r="UMH30" s="49"/>
      <c r="UMI30" s="49"/>
      <c r="UMJ30" s="49"/>
      <c r="UMK30" s="49"/>
      <c r="UML30" s="49"/>
      <c r="UMM30" s="49"/>
      <c r="UMN30" s="49"/>
      <c r="UMO30" s="49"/>
      <c r="UMP30" s="49"/>
      <c r="UMQ30" s="47"/>
      <c r="UMR30" s="48"/>
      <c r="UMS30" s="49"/>
      <c r="UMT30" s="49"/>
      <c r="UMU30" s="49"/>
      <c r="UMV30" s="49"/>
      <c r="UMW30" s="49"/>
      <c r="UMX30" s="49"/>
      <c r="UMY30" s="49"/>
      <c r="UMZ30" s="49"/>
      <c r="UNA30" s="49"/>
      <c r="UNB30" s="49"/>
      <c r="UNC30" s="49"/>
      <c r="UND30" s="49"/>
      <c r="UNE30" s="49"/>
      <c r="UNF30" s="49"/>
      <c r="UNG30" s="49"/>
      <c r="UNH30" s="49"/>
      <c r="UNI30" s="49"/>
      <c r="UNJ30" s="49"/>
      <c r="UNK30" s="49"/>
      <c r="UNL30" s="49"/>
      <c r="UNM30" s="49"/>
      <c r="UNN30" s="49"/>
      <c r="UNO30" s="49"/>
      <c r="UNP30" s="49"/>
      <c r="UNQ30" s="49"/>
      <c r="UNR30" s="49"/>
      <c r="UNS30" s="49"/>
      <c r="UNT30" s="49"/>
      <c r="UNU30" s="47"/>
      <c r="UNV30" s="48"/>
      <c r="UNW30" s="49"/>
      <c r="UNX30" s="49"/>
      <c r="UNY30" s="49"/>
      <c r="UNZ30" s="49"/>
      <c r="UOA30" s="49"/>
      <c r="UOB30" s="49"/>
      <c r="UOC30" s="49"/>
      <c r="UOD30" s="49"/>
      <c r="UOE30" s="49"/>
      <c r="UOF30" s="49"/>
      <c r="UOG30" s="49"/>
      <c r="UOH30" s="49"/>
      <c r="UOI30" s="49"/>
      <c r="UOJ30" s="49"/>
      <c r="UOK30" s="49"/>
      <c r="UOL30" s="49"/>
      <c r="UOM30" s="49"/>
      <c r="UON30" s="49"/>
      <c r="UOO30" s="49"/>
      <c r="UOP30" s="49"/>
      <c r="UOQ30" s="49"/>
      <c r="UOR30" s="49"/>
      <c r="UOS30" s="49"/>
      <c r="UOT30" s="49"/>
      <c r="UOU30" s="49"/>
      <c r="UOV30" s="49"/>
      <c r="UOW30" s="49"/>
      <c r="UOX30" s="49"/>
      <c r="UOY30" s="47"/>
      <c r="UOZ30" s="48"/>
      <c r="UPA30" s="49"/>
      <c r="UPB30" s="49"/>
      <c r="UPC30" s="49"/>
      <c r="UPD30" s="49"/>
      <c r="UPE30" s="49"/>
      <c r="UPF30" s="49"/>
      <c r="UPG30" s="49"/>
      <c r="UPH30" s="49"/>
      <c r="UPI30" s="49"/>
      <c r="UPJ30" s="49"/>
      <c r="UPK30" s="49"/>
      <c r="UPL30" s="49"/>
      <c r="UPM30" s="49"/>
      <c r="UPN30" s="49"/>
      <c r="UPO30" s="49"/>
      <c r="UPP30" s="49"/>
      <c r="UPQ30" s="49"/>
      <c r="UPR30" s="49"/>
      <c r="UPS30" s="49"/>
      <c r="UPT30" s="49"/>
      <c r="UPU30" s="49"/>
      <c r="UPV30" s="49"/>
      <c r="UPW30" s="49"/>
      <c r="UPX30" s="49"/>
      <c r="UPY30" s="49"/>
      <c r="UPZ30" s="49"/>
      <c r="UQA30" s="49"/>
      <c r="UQB30" s="49"/>
      <c r="UQC30" s="47"/>
      <c r="UQD30" s="48"/>
      <c r="UQE30" s="49"/>
      <c r="UQF30" s="49"/>
      <c r="UQG30" s="49"/>
      <c r="UQH30" s="49"/>
      <c r="UQI30" s="49"/>
      <c r="UQJ30" s="49"/>
      <c r="UQK30" s="49"/>
      <c r="UQL30" s="49"/>
      <c r="UQM30" s="49"/>
      <c r="UQN30" s="49"/>
      <c r="UQO30" s="49"/>
      <c r="UQP30" s="49"/>
      <c r="UQQ30" s="49"/>
      <c r="UQR30" s="49"/>
      <c r="UQS30" s="49"/>
      <c r="UQT30" s="49"/>
      <c r="UQU30" s="49"/>
      <c r="UQV30" s="49"/>
      <c r="UQW30" s="49"/>
      <c r="UQX30" s="49"/>
      <c r="UQY30" s="49"/>
      <c r="UQZ30" s="49"/>
      <c r="URA30" s="49"/>
      <c r="URB30" s="49"/>
      <c r="URC30" s="49"/>
      <c r="URD30" s="49"/>
      <c r="URE30" s="49"/>
      <c r="URF30" s="49"/>
      <c r="URG30" s="47"/>
      <c r="URH30" s="48"/>
      <c r="URI30" s="49"/>
      <c r="URJ30" s="49"/>
      <c r="URK30" s="49"/>
      <c r="URL30" s="49"/>
      <c r="URM30" s="49"/>
      <c r="URN30" s="49"/>
      <c r="URO30" s="49"/>
      <c r="URP30" s="49"/>
      <c r="URQ30" s="49"/>
      <c r="URR30" s="49"/>
      <c r="URS30" s="49"/>
      <c r="URT30" s="49"/>
      <c r="URU30" s="49"/>
      <c r="URV30" s="49"/>
      <c r="URW30" s="49"/>
      <c r="URX30" s="49"/>
      <c r="URY30" s="49"/>
      <c r="URZ30" s="49"/>
      <c r="USA30" s="49"/>
      <c r="USB30" s="49"/>
      <c r="USC30" s="49"/>
      <c r="USD30" s="49"/>
      <c r="USE30" s="49"/>
      <c r="USF30" s="49"/>
      <c r="USG30" s="49"/>
      <c r="USH30" s="49"/>
      <c r="USI30" s="49"/>
      <c r="USJ30" s="49"/>
      <c r="USK30" s="47"/>
      <c r="USL30" s="48"/>
      <c r="USM30" s="49"/>
      <c r="USN30" s="49"/>
      <c r="USO30" s="49"/>
      <c r="USP30" s="49"/>
      <c r="USQ30" s="49"/>
      <c r="USR30" s="49"/>
      <c r="USS30" s="49"/>
      <c r="UST30" s="49"/>
      <c r="USU30" s="49"/>
      <c r="USV30" s="49"/>
      <c r="USW30" s="49"/>
      <c r="USX30" s="49"/>
      <c r="USY30" s="49"/>
      <c r="USZ30" s="49"/>
      <c r="UTA30" s="49"/>
      <c r="UTB30" s="49"/>
      <c r="UTC30" s="49"/>
      <c r="UTD30" s="49"/>
      <c r="UTE30" s="49"/>
      <c r="UTF30" s="49"/>
      <c r="UTG30" s="49"/>
      <c r="UTH30" s="49"/>
      <c r="UTI30" s="49"/>
      <c r="UTJ30" s="49"/>
      <c r="UTK30" s="49"/>
      <c r="UTL30" s="49"/>
      <c r="UTM30" s="49"/>
      <c r="UTN30" s="49"/>
      <c r="UTO30" s="47"/>
      <c r="UTP30" s="48"/>
      <c r="UTQ30" s="49"/>
      <c r="UTR30" s="49"/>
      <c r="UTS30" s="49"/>
      <c r="UTT30" s="49"/>
      <c r="UTU30" s="49"/>
      <c r="UTV30" s="49"/>
      <c r="UTW30" s="49"/>
      <c r="UTX30" s="49"/>
      <c r="UTY30" s="49"/>
      <c r="UTZ30" s="49"/>
      <c r="UUA30" s="49"/>
      <c r="UUB30" s="49"/>
      <c r="UUC30" s="49"/>
      <c r="UUD30" s="49"/>
      <c r="UUE30" s="49"/>
      <c r="UUF30" s="49"/>
      <c r="UUG30" s="49"/>
      <c r="UUH30" s="49"/>
      <c r="UUI30" s="49"/>
      <c r="UUJ30" s="49"/>
      <c r="UUK30" s="49"/>
      <c r="UUL30" s="49"/>
      <c r="UUM30" s="49"/>
      <c r="UUN30" s="49"/>
      <c r="UUO30" s="49"/>
      <c r="UUP30" s="49"/>
      <c r="UUQ30" s="49"/>
      <c r="UUR30" s="49"/>
      <c r="UUS30" s="47"/>
      <c r="UUT30" s="48"/>
      <c r="UUU30" s="49"/>
      <c r="UUV30" s="49"/>
      <c r="UUW30" s="49"/>
      <c r="UUX30" s="49"/>
      <c r="UUY30" s="49"/>
      <c r="UUZ30" s="49"/>
      <c r="UVA30" s="49"/>
      <c r="UVB30" s="49"/>
      <c r="UVC30" s="49"/>
      <c r="UVD30" s="49"/>
      <c r="UVE30" s="49"/>
      <c r="UVF30" s="49"/>
      <c r="UVG30" s="49"/>
      <c r="UVH30" s="49"/>
      <c r="UVI30" s="49"/>
      <c r="UVJ30" s="49"/>
      <c r="UVK30" s="49"/>
      <c r="UVL30" s="49"/>
      <c r="UVM30" s="49"/>
      <c r="UVN30" s="49"/>
      <c r="UVO30" s="49"/>
      <c r="UVP30" s="49"/>
      <c r="UVQ30" s="49"/>
      <c r="UVR30" s="49"/>
      <c r="UVS30" s="49"/>
      <c r="UVT30" s="49"/>
      <c r="UVU30" s="49"/>
      <c r="UVV30" s="49"/>
      <c r="UVW30" s="47"/>
      <c r="UVX30" s="48"/>
      <c r="UVY30" s="49"/>
      <c r="UVZ30" s="49"/>
      <c r="UWA30" s="49"/>
      <c r="UWB30" s="49"/>
      <c r="UWC30" s="49"/>
      <c r="UWD30" s="49"/>
      <c r="UWE30" s="49"/>
      <c r="UWF30" s="49"/>
      <c r="UWG30" s="49"/>
      <c r="UWH30" s="49"/>
      <c r="UWI30" s="49"/>
      <c r="UWJ30" s="49"/>
      <c r="UWK30" s="49"/>
      <c r="UWL30" s="49"/>
      <c r="UWM30" s="49"/>
      <c r="UWN30" s="49"/>
      <c r="UWO30" s="49"/>
      <c r="UWP30" s="49"/>
      <c r="UWQ30" s="49"/>
      <c r="UWR30" s="49"/>
      <c r="UWS30" s="49"/>
      <c r="UWT30" s="49"/>
      <c r="UWU30" s="49"/>
      <c r="UWV30" s="49"/>
      <c r="UWW30" s="49"/>
      <c r="UWX30" s="49"/>
      <c r="UWY30" s="49"/>
      <c r="UWZ30" s="49"/>
      <c r="UXA30" s="47"/>
      <c r="UXB30" s="48"/>
      <c r="UXC30" s="49"/>
      <c r="UXD30" s="49"/>
      <c r="UXE30" s="49"/>
      <c r="UXF30" s="49"/>
      <c r="UXG30" s="49"/>
      <c r="UXH30" s="49"/>
      <c r="UXI30" s="49"/>
      <c r="UXJ30" s="49"/>
      <c r="UXK30" s="49"/>
      <c r="UXL30" s="49"/>
      <c r="UXM30" s="49"/>
      <c r="UXN30" s="49"/>
      <c r="UXO30" s="49"/>
      <c r="UXP30" s="49"/>
      <c r="UXQ30" s="49"/>
      <c r="UXR30" s="49"/>
      <c r="UXS30" s="49"/>
      <c r="UXT30" s="49"/>
      <c r="UXU30" s="49"/>
      <c r="UXV30" s="49"/>
      <c r="UXW30" s="49"/>
      <c r="UXX30" s="49"/>
      <c r="UXY30" s="49"/>
      <c r="UXZ30" s="49"/>
      <c r="UYA30" s="49"/>
      <c r="UYB30" s="49"/>
      <c r="UYC30" s="49"/>
      <c r="UYD30" s="49"/>
      <c r="UYE30" s="47"/>
      <c r="UYF30" s="48"/>
      <c r="UYG30" s="49"/>
      <c r="UYH30" s="49"/>
      <c r="UYI30" s="49"/>
      <c r="UYJ30" s="49"/>
      <c r="UYK30" s="49"/>
      <c r="UYL30" s="49"/>
      <c r="UYM30" s="49"/>
      <c r="UYN30" s="49"/>
      <c r="UYO30" s="49"/>
      <c r="UYP30" s="49"/>
      <c r="UYQ30" s="49"/>
      <c r="UYR30" s="49"/>
      <c r="UYS30" s="49"/>
      <c r="UYT30" s="49"/>
      <c r="UYU30" s="49"/>
      <c r="UYV30" s="49"/>
      <c r="UYW30" s="49"/>
      <c r="UYX30" s="49"/>
      <c r="UYY30" s="49"/>
      <c r="UYZ30" s="49"/>
      <c r="UZA30" s="49"/>
      <c r="UZB30" s="49"/>
      <c r="UZC30" s="49"/>
      <c r="UZD30" s="49"/>
      <c r="UZE30" s="49"/>
      <c r="UZF30" s="49"/>
      <c r="UZG30" s="49"/>
      <c r="UZH30" s="49"/>
      <c r="UZI30" s="47"/>
      <c r="UZJ30" s="48"/>
      <c r="UZK30" s="49"/>
      <c r="UZL30" s="49"/>
      <c r="UZM30" s="49"/>
      <c r="UZN30" s="49"/>
      <c r="UZO30" s="49"/>
      <c r="UZP30" s="49"/>
      <c r="UZQ30" s="49"/>
      <c r="UZR30" s="49"/>
      <c r="UZS30" s="49"/>
      <c r="UZT30" s="49"/>
      <c r="UZU30" s="49"/>
      <c r="UZV30" s="49"/>
      <c r="UZW30" s="49"/>
      <c r="UZX30" s="49"/>
      <c r="UZY30" s="49"/>
      <c r="UZZ30" s="49"/>
      <c r="VAA30" s="49"/>
      <c r="VAB30" s="49"/>
      <c r="VAC30" s="49"/>
      <c r="VAD30" s="49"/>
      <c r="VAE30" s="49"/>
      <c r="VAF30" s="49"/>
      <c r="VAG30" s="49"/>
      <c r="VAH30" s="49"/>
      <c r="VAI30" s="49"/>
      <c r="VAJ30" s="49"/>
      <c r="VAK30" s="49"/>
      <c r="VAL30" s="49"/>
      <c r="VAM30" s="47"/>
      <c r="VAN30" s="48"/>
      <c r="VAO30" s="49"/>
      <c r="VAP30" s="49"/>
      <c r="VAQ30" s="49"/>
      <c r="VAR30" s="49"/>
      <c r="VAS30" s="49"/>
      <c r="VAT30" s="49"/>
      <c r="VAU30" s="49"/>
      <c r="VAV30" s="49"/>
      <c r="VAW30" s="49"/>
      <c r="VAX30" s="49"/>
      <c r="VAY30" s="49"/>
      <c r="VAZ30" s="49"/>
      <c r="VBA30" s="49"/>
      <c r="VBB30" s="49"/>
      <c r="VBC30" s="49"/>
      <c r="VBD30" s="49"/>
      <c r="VBE30" s="49"/>
      <c r="VBF30" s="49"/>
      <c r="VBG30" s="49"/>
      <c r="VBH30" s="49"/>
      <c r="VBI30" s="49"/>
      <c r="VBJ30" s="49"/>
      <c r="VBK30" s="49"/>
      <c r="VBL30" s="49"/>
      <c r="VBM30" s="49"/>
      <c r="VBN30" s="49"/>
      <c r="VBO30" s="49"/>
      <c r="VBP30" s="49"/>
      <c r="VBQ30" s="47"/>
      <c r="VBR30" s="48"/>
      <c r="VBS30" s="49"/>
      <c r="VBT30" s="49"/>
      <c r="VBU30" s="49"/>
      <c r="VBV30" s="49"/>
      <c r="VBW30" s="49"/>
      <c r="VBX30" s="49"/>
      <c r="VBY30" s="49"/>
      <c r="VBZ30" s="49"/>
      <c r="VCA30" s="49"/>
      <c r="VCB30" s="49"/>
      <c r="VCC30" s="49"/>
      <c r="VCD30" s="49"/>
      <c r="VCE30" s="49"/>
      <c r="VCF30" s="49"/>
      <c r="VCG30" s="49"/>
      <c r="VCH30" s="49"/>
      <c r="VCI30" s="49"/>
      <c r="VCJ30" s="49"/>
      <c r="VCK30" s="49"/>
      <c r="VCL30" s="49"/>
      <c r="VCM30" s="49"/>
      <c r="VCN30" s="49"/>
      <c r="VCO30" s="49"/>
      <c r="VCP30" s="49"/>
      <c r="VCQ30" s="49"/>
      <c r="VCR30" s="49"/>
      <c r="VCS30" s="49"/>
      <c r="VCT30" s="49"/>
      <c r="VCU30" s="47"/>
      <c r="VCV30" s="48"/>
      <c r="VCW30" s="49"/>
      <c r="VCX30" s="49"/>
      <c r="VCY30" s="49"/>
      <c r="VCZ30" s="49"/>
      <c r="VDA30" s="49"/>
      <c r="VDB30" s="49"/>
      <c r="VDC30" s="49"/>
      <c r="VDD30" s="49"/>
      <c r="VDE30" s="49"/>
      <c r="VDF30" s="49"/>
      <c r="VDG30" s="49"/>
      <c r="VDH30" s="49"/>
      <c r="VDI30" s="49"/>
      <c r="VDJ30" s="49"/>
      <c r="VDK30" s="49"/>
      <c r="VDL30" s="49"/>
      <c r="VDM30" s="49"/>
      <c r="VDN30" s="49"/>
      <c r="VDO30" s="49"/>
      <c r="VDP30" s="49"/>
      <c r="VDQ30" s="49"/>
      <c r="VDR30" s="49"/>
      <c r="VDS30" s="49"/>
      <c r="VDT30" s="49"/>
      <c r="VDU30" s="49"/>
      <c r="VDV30" s="49"/>
      <c r="VDW30" s="49"/>
      <c r="VDX30" s="49"/>
      <c r="VDY30" s="47"/>
      <c r="VDZ30" s="48"/>
      <c r="VEA30" s="49"/>
      <c r="VEB30" s="49"/>
      <c r="VEC30" s="49"/>
      <c r="VED30" s="49"/>
      <c r="VEE30" s="49"/>
      <c r="VEF30" s="49"/>
      <c r="VEG30" s="49"/>
      <c r="VEH30" s="49"/>
      <c r="VEI30" s="49"/>
      <c r="VEJ30" s="49"/>
      <c r="VEK30" s="49"/>
      <c r="VEL30" s="49"/>
      <c r="VEM30" s="49"/>
      <c r="VEN30" s="49"/>
      <c r="VEO30" s="49"/>
      <c r="VEP30" s="49"/>
      <c r="VEQ30" s="49"/>
      <c r="VER30" s="49"/>
      <c r="VES30" s="49"/>
      <c r="VET30" s="49"/>
      <c r="VEU30" s="49"/>
      <c r="VEV30" s="49"/>
      <c r="VEW30" s="49"/>
      <c r="VEX30" s="49"/>
      <c r="VEY30" s="49"/>
      <c r="VEZ30" s="49"/>
      <c r="VFA30" s="49"/>
      <c r="VFB30" s="49"/>
      <c r="VFC30" s="47"/>
      <c r="VFD30" s="48"/>
      <c r="VFE30" s="49"/>
      <c r="VFF30" s="49"/>
      <c r="VFG30" s="49"/>
      <c r="VFH30" s="49"/>
      <c r="VFI30" s="49"/>
      <c r="VFJ30" s="49"/>
      <c r="VFK30" s="49"/>
      <c r="VFL30" s="49"/>
      <c r="VFM30" s="49"/>
      <c r="VFN30" s="49"/>
      <c r="VFO30" s="49"/>
      <c r="VFP30" s="49"/>
      <c r="VFQ30" s="49"/>
      <c r="VFR30" s="49"/>
      <c r="VFS30" s="49"/>
      <c r="VFT30" s="49"/>
      <c r="VFU30" s="49"/>
      <c r="VFV30" s="49"/>
      <c r="VFW30" s="49"/>
      <c r="VFX30" s="49"/>
      <c r="VFY30" s="49"/>
      <c r="VFZ30" s="49"/>
      <c r="VGA30" s="49"/>
      <c r="VGB30" s="49"/>
      <c r="VGC30" s="49"/>
      <c r="VGD30" s="49"/>
      <c r="VGE30" s="49"/>
      <c r="VGF30" s="49"/>
      <c r="VGG30" s="47"/>
      <c r="VGH30" s="48"/>
      <c r="VGI30" s="49"/>
      <c r="VGJ30" s="49"/>
      <c r="VGK30" s="49"/>
      <c r="VGL30" s="49"/>
      <c r="VGM30" s="49"/>
      <c r="VGN30" s="49"/>
      <c r="VGO30" s="49"/>
      <c r="VGP30" s="49"/>
      <c r="VGQ30" s="49"/>
      <c r="VGR30" s="49"/>
      <c r="VGS30" s="49"/>
      <c r="VGT30" s="49"/>
      <c r="VGU30" s="49"/>
      <c r="VGV30" s="49"/>
      <c r="VGW30" s="49"/>
      <c r="VGX30" s="49"/>
      <c r="VGY30" s="49"/>
      <c r="VGZ30" s="49"/>
      <c r="VHA30" s="49"/>
      <c r="VHB30" s="49"/>
      <c r="VHC30" s="49"/>
      <c r="VHD30" s="49"/>
      <c r="VHE30" s="49"/>
      <c r="VHF30" s="49"/>
      <c r="VHG30" s="49"/>
      <c r="VHH30" s="49"/>
      <c r="VHI30" s="49"/>
      <c r="VHJ30" s="49"/>
      <c r="VHK30" s="47"/>
      <c r="VHL30" s="48"/>
      <c r="VHM30" s="49"/>
      <c r="VHN30" s="49"/>
      <c r="VHO30" s="49"/>
      <c r="VHP30" s="49"/>
      <c r="VHQ30" s="49"/>
      <c r="VHR30" s="49"/>
      <c r="VHS30" s="49"/>
      <c r="VHT30" s="49"/>
      <c r="VHU30" s="49"/>
      <c r="VHV30" s="49"/>
      <c r="VHW30" s="49"/>
      <c r="VHX30" s="49"/>
      <c r="VHY30" s="49"/>
      <c r="VHZ30" s="49"/>
      <c r="VIA30" s="49"/>
      <c r="VIB30" s="49"/>
      <c r="VIC30" s="49"/>
      <c r="VID30" s="49"/>
      <c r="VIE30" s="49"/>
      <c r="VIF30" s="49"/>
      <c r="VIG30" s="49"/>
      <c r="VIH30" s="49"/>
      <c r="VII30" s="49"/>
      <c r="VIJ30" s="49"/>
      <c r="VIK30" s="49"/>
      <c r="VIL30" s="49"/>
      <c r="VIM30" s="49"/>
      <c r="VIN30" s="49"/>
      <c r="VIO30" s="47"/>
      <c r="VIP30" s="48"/>
      <c r="VIQ30" s="49"/>
      <c r="VIR30" s="49"/>
      <c r="VIS30" s="49"/>
      <c r="VIT30" s="49"/>
      <c r="VIU30" s="49"/>
      <c r="VIV30" s="49"/>
      <c r="VIW30" s="49"/>
      <c r="VIX30" s="49"/>
      <c r="VIY30" s="49"/>
      <c r="VIZ30" s="49"/>
      <c r="VJA30" s="49"/>
      <c r="VJB30" s="49"/>
      <c r="VJC30" s="49"/>
      <c r="VJD30" s="49"/>
      <c r="VJE30" s="49"/>
      <c r="VJF30" s="49"/>
      <c r="VJG30" s="49"/>
      <c r="VJH30" s="49"/>
      <c r="VJI30" s="49"/>
      <c r="VJJ30" s="49"/>
      <c r="VJK30" s="49"/>
      <c r="VJL30" s="49"/>
      <c r="VJM30" s="49"/>
      <c r="VJN30" s="49"/>
      <c r="VJO30" s="49"/>
      <c r="VJP30" s="49"/>
      <c r="VJQ30" s="49"/>
      <c r="VJR30" s="49"/>
      <c r="VJS30" s="47"/>
      <c r="VJT30" s="48"/>
      <c r="VJU30" s="49"/>
      <c r="VJV30" s="49"/>
      <c r="VJW30" s="49"/>
      <c r="VJX30" s="49"/>
      <c r="VJY30" s="49"/>
      <c r="VJZ30" s="49"/>
      <c r="VKA30" s="49"/>
      <c r="VKB30" s="49"/>
      <c r="VKC30" s="49"/>
      <c r="VKD30" s="49"/>
      <c r="VKE30" s="49"/>
      <c r="VKF30" s="49"/>
      <c r="VKG30" s="49"/>
      <c r="VKH30" s="49"/>
      <c r="VKI30" s="49"/>
      <c r="VKJ30" s="49"/>
      <c r="VKK30" s="49"/>
      <c r="VKL30" s="49"/>
      <c r="VKM30" s="49"/>
      <c r="VKN30" s="49"/>
      <c r="VKO30" s="49"/>
      <c r="VKP30" s="49"/>
      <c r="VKQ30" s="49"/>
      <c r="VKR30" s="49"/>
      <c r="VKS30" s="49"/>
      <c r="VKT30" s="49"/>
      <c r="VKU30" s="49"/>
      <c r="VKV30" s="49"/>
      <c r="VKW30" s="47"/>
      <c r="VKX30" s="48"/>
      <c r="VKY30" s="49"/>
      <c r="VKZ30" s="49"/>
      <c r="VLA30" s="49"/>
      <c r="VLB30" s="49"/>
      <c r="VLC30" s="49"/>
      <c r="VLD30" s="49"/>
      <c r="VLE30" s="49"/>
      <c r="VLF30" s="49"/>
      <c r="VLG30" s="49"/>
      <c r="VLH30" s="49"/>
      <c r="VLI30" s="49"/>
      <c r="VLJ30" s="49"/>
      <c r="VLK30" s="49"/>
      <c r="VLL30" s="49"/>
      <c r="VLM30" s="49"/>
      <c r="VLN30" s="49"/>
      <c r="VLO30" s="49"/>
      <c r="VLP30" s="49"/>
      <c r="VLQ30" s="49"/>
      <c r="VLR30" s="49"/>
      <c r="VLS30" s="49"/>
      <c r="VLT30" s="49"/>
      <c r="VLU30" s="49"/>
      <c r="VLV30" s="49"/>
      <c r="VLW30" s="49"/>
      <c r="VLX30" s="49"/>
      <c r="VLY30" s="49"/>
      <c r="VLZ30" s="49"/>
      <c r="VMA30" s="47"/>
      <c r="VMB30" s="48"/>
      <c r="VMC30" s="49"/>
      <c r="VMD30" s="49"/>
      <c r="VME30" s="49"/>
      <c r="VMF30" s="49"/>
      <c r="VMG30" s="49"/>
      <c r="VMH30" s="49"/>
      <c r="VMI30" s="49"/>
      <c r="VMJ30" s="49"/>
      <c r="VMK30" s="49"/>
      <c r="VML30" s="49"/>
      <c r="VMM30" s="49"/>
      <c r="VMN30" s="49"/>
      <c r="VMO30" s="49"/>
      <c r="VMP30" s="49"/>
      <c r="VMQ30" s="49"/>
      <c r="VMR30" s="49"/>
      <c r="VMS30" s="49"/>
      <c r="VMT30" s="49"/>
      <c r="VMU30" s="49"/>
      <c r="VMV30" s="49"/>
      <c r="VMW30" s="49"/>
      <c r="VMX30" s="49"/>
      <c r="VMY30" s="49"/>
      <c r="VMZ30" s="49"/>
      <c r="VNA30" s="49"/>
      <c r="VNB30" s="49"/>
      <c r="VNC30" s="49"/>
      <c r="VND30" s="49"/>
      <c r="VNE30" s="47"/>
      <c r="VNF30" s="48"/>
      <c r="VNG30" s="49"/>
      <c r="VNH30" s="49"/>
      <c r="VNI30" s="49"/>
      <c r="VNJ30" s="49"/>
      <c r="VNK30" s="49"/>
      <c r="VNL30" s="49"/>
      <c r="VNM30" s="49"/>
      <c r="VNN30" s="49"/>
      <c r="VNO30" s="49"/>
      <c r="VNP30" s="49"/>
      <c r="VNQ30" s="49"/>
      <c r="VNR30" s="49"/>
      <c r="VNS30" s="49"/>
      <c r="VNT30" s="49"/>
      <c r="VNU30" s="49"/>
      <c r="VNV30" s="49"/>
      <c r="VNW30" s="49"/>
      <c r="VNX30" s="49"/>
      <c r="VNY30" s="49"/>
      <c r="VNZ30" s="49"/>
      <c r="VOA30" s="49"/>
      <c r="VOB30" s="49"/>
      <c r="VOC30" s="49"/>
      <c r="VOD30" s="49"/>
      <c r="VOE30" s="49"/>
      <c r="VOF30" s="49"/>
      <c r="VOG30" s="49"/>
      <c r="VOH30" s="49"/>
      <c r="VOI30" s="47"/>
      <c r="VOJ30" s="48"/>
      <c r="VOK30" s="49"/>
      <c r="VOL30" s="49"/>
      <c r="VOM30" s="49"/>
      <c r="VON30" s="49"/>
      <c r="VOO30" s="49"/>
      <c r="VOP30" s="49"/>
      <c r="VOQ30" s="49"/>
      <c r="VOR30" s="49"/>
      <c r="VOS30" s="49"/>
      <c r="VOT30" s="49"/>
      <c r="VOU30" s="49"/>
      <c r="VOV30" s="49"/>
      <c r="VOW30" s="49"/>
      <c r="VOX30" s="49"/>
      <c r="VOY30" s="49"/>
      <c r="VOZ30" s="49"/>
      <c r="VPA30" s="49"/>
      <c r="VPB30" s="49"/>
      <c r="VPC30" s="49"/>
      <c r="VPD30" s="49"/>
      <c r="VPE30" s="49"/>
      <c r="VPF30" s="49"/>
      <c r="VPG30" s="49"/>
      <c r="VPH30" s="49"/>
      <c r="VPI30" s="49"/>
      <c r="VPJ30" s="49"/>
      <c r="VPK30" s="49"/>
      <c r="VPL30" s="49"/>
      <c r="VPM30" s="47"/>
      <c r="VPN30" s="48"/>
      <c r="VPO30" s="49"/>
      <c r="VPP30" s="49"/>
      <c r="VPQ30" s="49"/>
      <c r="VPR30" s="49"/>
      <c r="VPS30" s="49"/>
      <c r="VPT30" s="49"/>
      <c r="VPU30" s="49"/>
      <c r="VPV30" s="49"/>
      <c r="VPW30" s="49"/>
      <c r="VPX30" s="49"/>
      <c r="VPY30" s="49"/>
      <c r="VPZ30" s="49"/>
      <c r="VQA30" s="49"/>
      <c r="VQB30" s="49"/>
      <c r="VQC30" s="49"/>
      <c r="VQD30" s="49"/>
      <c r="VQE30" s="49"/>
      <c r="VQF30" s="49"/>
      <c r="VQG30" s="49"/>
      <c r="VQH30" s="49"/>
      <c r="VQI30" s="49"/>
      <c r="VQJ30" s="49"/>
      <c r="VQK30" s="49"/>
      <c r="VQL30" s="49"/>
      <c r="VQM30" s="49"/>
      <c r="VQN30" s="49"/>
      <c r="VQO30" s="49"/>
      <c r="VQP30" s="49"/>
      <c r="VQQ30" s="47"/>
      <c r="VQR30" s="48"/>
      <c r="VQS30" s="49"/>
      <c r="VQT30" s="49"/>
      <c r="VQU30" s="49"/>
      <c r="VQV30" s="49"/>
      <c r="VQW30" s="49"/>
      <c r="VQX30" s="49"/>
      <c r="VQY30" s="49"/>
      <c r="VQZ30" s="49"/>
      <c r="VRA30" s="49"/>
      <c r="VRB30" s="49"/>
      <c r="VRC30" s="49"/>
      <c r="VRD30" s="49"/>
      <c r="VRE30" s="49"/>
      <c r="VRF30" s="49"/>
      <c r="VRG30" s="49"/>
      <c r="VRH30" s="49"/>
      <c r="VRI30" s="49"/>
      <c r="VRJ30" s="49"/>
      <c r="VRK30" s="49"/>
      <c r="VRL30" s="49"/>
      <c r="VRM30" s="49"/>
      <c r="VRN30" s="49"/>
      <c r="VRO30" s="49"/>
      <c r="VRP30" s="49"/>
      <c r="VRQ30" s="49"/>
      <c r="VRR30" s="49"/>
      <c r="VRS30" s="49"/>
      <c r="VRT30" s="49"/>
      <c r="VRU30" s="47"/>
      <c r="VRV30" s="48"/>
      <c r="VRW30" s="49"/>
      <c r="VRX30" s="49"/>
      <c r="VRY30" s="49"/>
      <c r="VRZ30" s="49"/>
      <c r="VSA30" s="49"/>
      <c r="VSB30" s="49"/>
      <c r="VSC30" s="49"/>
      <c r="VSD30" s="49"/>
      <c r="VSE30" s="49"/>
      <c r="VSF30" s="49"/>
      <c r="VSG30" s="49"/>
      <c r="VSH30" s="49"/>
      <c r="VSI30" s="49"/>
      <c r="VSJ30" s="49"/>
      <c r="VSK30" s="49"/>
      <c r="VSL30" s="49"/>
      <c r="VSM30" s="49"/>
      <c r="VSN30" s="49"/>
      <c r="VSO30" s="49"/>
      <c r="VSP30" s="49"/>
      <c r="VSQ30" s="49"/>
      <c r="VSR30" s="49"/>
      <c r="VSS30" s="49"/>
      <c r="VST30" s="49"/>
      <c r="VSU30" s="49"/>
      <c r="VSV30" s="49"/>
      <c r="VSW30" s="49"/>
      <c r="VSX30" s="49"/>
      <c r="VSY30" s="47"/>
      <c r="VSZ30" s="48"/>
      <c r="VTA30" s="49"/>
      <c r="VTB30" s="49"/>
      <c r="VTC30" s="49"/>
      <c r="VTD30" s="49"/>
      <c r="VTE30" s="49"/>
      <c r="VTF30" s="49"/>
      <c r="VTG30" s="49"/>
      <c r="VTH30" s="49"/>
      <c r="VTI30" s="49"/>
      <c r="VTJ30" s="49"/>
      <c r="VTK30" s="49"/>
      <c r="VTL30" s="49"/>
      <c r="VTM30" s="49"/>
      <c r="VTN30" s="49"/>
      <c r="VTO30" s="49"/>
      <c r="VTP30" s="49"/>
      <c r="VTQ30" s="49"/>
      <c r="VTR30" s="49"/>
      <c r="VTS30" s="49"/>
      <c r="VTT30" s="49"/>
      <c r="VTU30" s="49"/>
      <c r="VTV30" s="49"/>
      <c r="VTW30" s="49"/>
      <c r="VTX30" s="49"/>
      <c r="VTY30" s="49"/>
      <c r="VTZ30" s="49"/>
      <c r="VUA30" s="49"/>
      <c r="VUB30" s="49"/>
      <c r="VUC30" s="47"/>
      <c r="VUD30" s="48"/>
      <c r="VUE30" s="49"/>
      <c r="VUF30" s="49"/>
      <c r="VUG30" s="49"/>
      <c r="VUH30" s="49"/>
      <c r="VUI30" s="49"/>
      <c r="VUJ30" s="49"/>
      <c r="VUK30" s="49"/>
      <c r="VUL30" s="49"/>
      <c r="VUM30" s="49"/>
      <c r="VUN30" s="49"/>
      <c r="VUO30" s="49"/>
      <c r="VUP30" s="49"/>
      <c r="VUQ30" s="49"/>
      <c r="VUR30" s="49"/>
      <c r="VUS30" s="49"/>
      <c r="VUT30" s="49"/>
      <c r="VUU30" s="49"/>
      <c r="VUV30" s="49"/>
      <c r="VUW30" s="49"/>
      <c r="VUX30" s="49"/>
      <c r="VUY30" s="49"/>
      <c r="VUZ30" s="49"/>
      <c r="VVA30" s="49"/>
      <c r="VVB30" s="49"/>
      <c r="VVC30" s="49"/>
      <c r="VVD30" s="49"/>
      <c r="VVE30" s="49"/>
      <c r="VVF30" s="49"/>
      <c r="VVG30" s="47"/>
      <c r="VVH30" s="48"/>
      <c r="VVI30" s="49"/>
      <c r="VVJ30" s="49"/>
      <c r="VVK30" s="49"/>
      <c r="VVL30" s="49"/>
      <c r="VVM30" s="49"/>
      <c r="VVN30" s="49"/>
      <c r="VVO30" s="49"/>
      <c r="VVP30" s="49"/>
      <c r="VVQ30" s="49"/>
      <c r="VVR30" s="49"/>
      <c r="VVS30" s="49"/>
      <c r="VVT30" s="49"/>
      <c r="VVU30" s="49"/>
      <c r="VVV30" s="49"/>
      <c r="VVW30" s="49"/>
      <c r="VVX30" s="49"/>
      <c r="VVY30" s="49"/>
      <c r="VVZ30" s="49"/>
      <c r="VWA30" s="49"/>
      <c r="VWB30" s="49"/>
      <c r="VWC30" s="49"/>
      <c r="VWD30" s="49"/>
      <c r="VWE30" s="49"/>
      <c r="VWF30" s="49"/>
      <c r="VWG30" s="49"/>
      <c r="VWH30" s="49"/>
      <c r="VWI30" s="49"/>
      <c r="VWJ30" s="49"/>
      <c r="VWK30" s="47"/>
      <c r="VWL30" s="48"/>
      <c r="VWM30" s="49"/>
      <c r="VWN30" s="49"/>
      <c r="VWO30" s="49"/>
      <c r="VWP30" s="49"/>
      <c r="VWQ30" s="49"/>
      <c r="VWR30" s="49"/>
      <c r="VWS30" s="49"/>
      <c r="VWT30" s="49"/>
      <c r="VWU30" s="49"/>
      <c r="VWV30" s="49"/>
      <c r="VWW30" s="49"/>
      <c r="VWX30" s="49"/>
      <c r="VWY30" s="49"/>
      <c r="VWZ30" s="49"/>
      <c r="VXA30" s="49"/>
      <c r="VXB30" s="49"/>
      <c r="VXC30" s="49"/>
      <c r="VXD30" s="49"/>
      <c r="VXE30" s="49"/>
      <c r="VXF30" s="49"/>
      <c r="VXG30" s="49"/>
      <c r="VXH30" s="49"/>
      <c r="VXI30" s="49"/>
      <c r="VXJ30" s="49"/>
      <c r="VXK30" s="49"/>
      <c r="VXL30" s="49"/>
      <c r="VXM30" s="49"/>
      <c r="VXN30" s="49"/>
      <c r="VXO30" s="47"/>
      <c r="VXP30" s="48"/>
      <c r="VXQ30" s="49"/>
      <c r="VXR30" s="49"/>
      <c r="VXS30" s="49"/>
      <c r="VXT30" s="49"/>
      <c r="VXU30" s="49"/>
      <c r="VXV30" s="49"/>
      <c r="VXW30" s="49"/>
      <c r="VXX30" s="49"/>
      <c r="VXY30" s="49"/>
      <c r="VXZ30" s="49"/>
      <c r="VYA30" s="49"/>
      <c r="VYB30" s="49"/>
      <c r="VYC30" s="49"/>
      <c r="VYD30" s="49"/>
      <c r="VYE30" s="49"/>
      <c r="VYF30" s="49"/>
      <c r="VYG30" s="49"/>
      <c r="VYH30" s="49"/>
      <c r="VYI30" s="49"/>
      <c r="VYJ30" s="49"/>
      <c r="VYK30" s="49"/>
      <c r="VYL30" s="49"/>
      <c r="VYM30" s="49"/>
      <c r="VYN30" s="49"/>
      <c r="VYO30" s="49"/>
      <c r="VYP30" s="49"/>
      <c r="VYQ30" s="49"/>
      <c r="VYR30" s="49"/>
      <c r="VYS30" s="47"/>
      <c r="VYT30" s="48"/>
      <c r="VYU30" s="49"/>
      <c r="VYV30" s="49"/>
      <c r="VYW30" s="49"/>
      <c r="VYX30" s="49"/>
      <c r="VYY30" s="49"/>
      <c r="VYZ30" s="49"/>
      <c r="VZA30" s="49"/>
      <c r="VZB30" s="49"/>
      <c r="VZC30" s="49"/>
      <c r="VZD30" s="49"/>
      <c r="VZE30" s="49"/>
      <c r="VZF30" s="49"/>
      <c r="VZG30" s="49"/>
      <c r="VZH30" s="49"/>
      <c r="VZI30" s="49"/>
      <c r="VZJ30" s="49"/>
      <c r="VZK30" s="49"/>
      <c r="VZL30" s="49"/>
      <c r="VZM30" s="49"/>
      <c r="VZN30" s="49"/>
      <c r="VZO30" s="49"/>
      <c r="VZP30" s="49"/>
      <c r="VZQ30" s="49"/>
      <c r="VZR30" s="49"/>
      <c r="VZS30" s="49"/>
      <c r="VZT30" s="49"/>
      <c r="VZU30" s="49"/>
      <c r="VZV30" s="49"/>
      <c r="VZW30" s="47"/>
      <c r="VZX30" s="48"/>
      <c r="VZY30" s="49"/>
      <c r="VZZ30" s="49"/>
      <c r="WAA30" s="49"/>
      <c r="WAB30" s="49"/>
      <c r="WAC30" s="49"/>
      <c r="WAD30" s="49"/>
      <c r="WAE30" s="49"/>
      <c r="WAF30" s="49"/>
      <c r="WAG30" s="49"/>
      <c r="WAH30" s="49"/>
      <c r="WAI30" s="49"/>
      <c r="WAJ30" s="49"/>
      <c r="WAK30" s="49"/>
      <c r="WAL30" s="49"/>
      <c r="WAM30" s="49"/>
      <c r="WAN30" s="49"/>
      <c r="WAO30" s="49"/>
      <c r="WAP30" s="49"/>
      <c r="WAQ30" s="49"/>
      <c r="WAR30" s="49"/>
      <c r="WAS30" s="49"/>
      <c r="WAT30" s="49"/>
      <c r="WAU30" s="49"/>
      <c r="WAV30" s="49"/>
      <c r="WAW30" s="49"/>
      <c r="WAX30" s="49"/>
      <c r="WAY30" s="49"/>
      <c r="WAZ30" s="49"/>
      <c r="WBA30" s="47"/>
      <c r="WBB30" s="48"/>
      <c r="WBC30" s="49"/>
      <c r="WBD30" s="49"/>
      <c r="WBE30" s="49"/>
      <c r="WBF30" s="49"/>
      <c r="WBG30" s="49"/>
      <c r="WBH30" s="49"/>
      <c r="WBI30" s="49"/>
      <c r="WBJ30" s="49"/>
      <c r="WBK30" s="49"/>
      <c r="WBL30" s="49"/>
      <c r="WBM30" s="49"/>
      <c r="WBN30" s="49"/>
      <c r="WBO30" s="49"/>
      <c r="WBP30" s="49"/>
      <c r="WBQ30" s="49"/>
      <c r="WBR30" s="49"/>
      <c r="WBS30" s="49"/>
      <c r="WBT30" s="49"/>
      <c r="WBU30" s="49"/>
      <c r="WBV30" s="49"/>
      <c r="WBW30" s="49"/>
      <c r="WBX30" s="49"/>
      <c r="WBY30" s="49"/>
      <c r="WBZ30" s="49"/>
      <c r="WCA30" s="49"/>
      <c r="WCB30" s="49"/>
      <c r="WCC30" s="49"/>
      <c r="WCD30" s="49"/>
      <c r="WCE30" s="47"/>
      <c r="WCF30" s="48"/>
      <c r="WCG30" s="49"/>
      <c r="WCH30" s="49"/>
      <c r="WCI30" s="49"/>
      <c r="WCJ30" s="49"/>
      <c r="WCK30" s="49"/>
      <c r="WCL30" s="49"/>
      <c r="WCM30" s="49"/>
      <c r="WCN30" s="49"/>
      <c r="WCO30" s="49"/>
      <c r="WCP30" s="49"/>
      <c r="WCQ30" s="49"/>
      <c r="WCR30" s="49"/>
      <c r="WCS30" s="49"/>
      <c r="WCT30" s="49"/>
      <c r="WCU30" s="49"/>
      <c r="WCV30" s="49"/>
      <c r="WCW30" s="49"/>
      <c r="WCX30" s="49"/>
      <c r="WCY30" s="49"/>
      <c r="WCZ30" s="49"/>
      <c r="WDA30" s="49"/>
      <c r="WDB30" s="49"/>
      <c r="WDC30" s="49"/>
      <c r="WDD30" s="49"/>
      <c r="WDE30" s="49"/>
      <c r="WDF30" s="49"/>
      <c r="WDG30" s="49"/>
      <c r="WDH30" s="49"/>
      <c r="WDI30" s="47"/>
      <c r="WDJ30" s="48"/>
      <c r="WDK30" s="49"/>
      <c r="WDL30" s="49"/>
      <c r="WDM30" s="49"/>
      <c r="WDN30" s="49"/>
      <c r="WDO30" s="49"/>
      <c r="WDP30" s="49"/>
      <c r="WDQ30" s="49"/>
      <c r="WDR30" s="49"/>
      <c r="WDS30" s="49"/>
      <c r="WDT30" s="49"/>
      <c r="WDU30" s="49"/>
      <c r="WDV30" s="49"/>
      <c r="WDW30" s="49"/>
      <c r="WDX30" s="49"/>
      <c r="WDY30" s="49"/>
      <c r="WDZ30" s="49"/>
      <c r="WEA30" s="49"/>
      <c r="WEB30" s="49"/>
      <c r="WEC30" s="49"/>
      <c r="WED30" s="49"/>
      <c r="WEE30" s="49"/>
      <c r="WEF30" s="49"/>
      <c r="WEG30" s="49"/>
      <c r="WEH30" s="49"/>
      <c r="WEI30" s="49"/>
      <c r="WEJ30" s="49"/>
      <c r="WEK30" s="49"/>
      <c r="WEL30" s="49"/>
      <c r="WEM30" s="47"/>
      <c r="WEN30" s="48"/>
      <c r="WEO30" s="49"/>
      <c r="WEP30" s="49"/>
      <c r="WEQ30" s="49"/>
      <c r="WER30" s="49"/>
      <c r="WES30" s="49"/>
      <c r="WET30" s="49"/>
      <c r="WEU30" s="49"/>
      <c r="WEV30" s="49"/>
      <c r="WEW30" s="49"/>
      <c r="WEX30" s="49"/>
      <c r="WEY30" s="49"/>
      <c r="WEZ30" s="49"/>
      <c r="WFA30" s="49"/>
      <c r="WFB30" s="49"/>
      <c r="WFC30" s="49"/>
      <c r="WFD30" s="49"/>
      <c r="WFE30" s="49"/>
      <c r="WFF30" s="49"/>
      <c r="WFG30" s="49"/>
      <c r="WFH30" s="49"/>
      <c r="WFI30" s="49"/>
      <c r="WFJ30" s="49"/>
      <c r="WFK30" s="49"/>
      <c r="WFL30" s="49"/>
      <c r="WFM30" s="49"/>
      <c r="WFN30" s="49"/>
      <c r="WFO30" s="49"/>
      <c r="WFP30" s="49"/>
      <c r="WFQ30" s="47"/>
      <c r="WFR30" s="48"/>
      <c r="WFS30" s="49"/>
      <c r="WFT30" s="49"/>
      <c r="WFU30" s="49"/>
      <c r="WFV30" s="49"/>
      <c r="WFW30" s="49"/>
      <c r="WFX30" s="49"/>
      <c r="WFY30" s="49"/>
      <c r="WFZ30" s="49"/>
      <c r="WGA30" s="49"/>
      <c r="WGB30" s="49"/>
      <c r="WGC30" s="49"/>
      <c r="WGD30" s="49"/>
      <c r="WGE30" s="49"/>
      <c r="WGF30" s="49"/>
      <c r="WGG30" s="49"/>
      <c r="WGH30" s="49"/>
      <c r="WGI30" s="49"/>
      <c r="WGJ30" s="49"/>
      <c r="WGK30" s="49"/>
      <c r="WGL30" s="49"/>
      <c r="WGM30" s="49"/>
      <c r="WGN30" s="49"/>
      <c r="WGO30" s="49"/>
      <c r="WGP30" s="49"/>
      <c r="WGQ30" s="49"/>
      <c r="WGR30" s="49"/>
      <c r="WGS30" s="49"/>
      <c r="WGT30" s="49"/>
      <c r="WGU30" s="47"/>
      <c r="WGV30" s="48"/>
      <c r="WGW30" s="49"/>
      <c r="WGX30" s="49"/>
      <c r="WGY30" s="49"/>
      <c r="WGZ30" s="49"/>
      <c r="WHA30" s="49"/>
      <c r="WHB30" s="49"/>
      <c r="WHC30" s="49"/>
      <c r="WHD30" s="49"/>
      <c r="WHE30" s="49"/>
      <c r="WHF30" s="49"/>
      <c r="WHG30" s="49"/>
      <c r="WHH30" s="49"/>
      <c r="WHI30" s="49"/>
      <c r="WHJ30" s="49"/>
      <c r="WHK30" s="49"/>
      <c r="WHL30" s="49"/>
      <c r="WHM30" s="49"/>
      <c r="WHN30" s="49"/>
      <c r="WHO30" s="49"/>
      <c r="WHP30" s="49"/>
      <c r="WHQ30" s="49"/>
      <c r="WHR30" s="49"/>
      <c r="WHS30" s="49"/>
      <c r="WHT30" s="49"/>
      <c r="WHU30" s="49"/>
      <c r="WHV30" s="49"/>
      <c r="WHW30" s="49"/>
      <c r="WHX30" s="49"/>
      <c r="WHY30" s="47"/>
      <c r="WHZ30" s="48"/>
      <c r="WIA30" s="49"/>
      <c r="WIB30" s="49"/>
      <c r="WIC30" s="49"/>
      <c r="WID30" s="49"/>
      <c r="WIE30" s="49"/>
      <c r="WIF30" s="49"/>
      <c r="WIG30" s="49"/>
      <c r="WIH30" s="49"/>
      <c r="WII30" s="49"/>
      <c r="WIJ30" s="49"/>
      <c r="WIK30" s="49"/>
      <c r="WIL30" s="49"/>
      <c r="WIM30" s="49"/>
      <c r="WIN30" s="49"/>
      <c r="WIO30" s="49"/>
      <c r="WIP30" s="49"/>
      <c r="WIQ30" s="49"/>
      <c r="WIR30" s="49"/>
      <c r="WIS30" s="49"/>
      <c r="WIT30" s="49"/>
      <c r="WIU30" s="49"/>
      <c r="WIV30" s="49"/>
      <c r="WIW30" s="49"/>
      <c r="WIX30" s="49"/>
      <c r="WIY30" s="49"/>
      <c r="WIZ30" s="49"/>
      <c r="WJA30" s="49"/>
      <c r="WJB30" s="49"/>
      <c r="WJC30" s="47"/>
      <c r="WJD30" s="48"/>
      <c r="WJE30" s="49"/>
      <c r="WJF30" s="49"/>
      <c r="WJG30" s="49"/>
      <c r="WJH30" s="49"/>
      <c r="WJI30" s="49"/>
      <c r="WJJ30" s="49"/>
      <c r="WJK30" s="49"/>
      <c r="WJL30" s="49"/>
      <c r="WJM30" s="49"/>
      <c r="WJN30" s="49"/>
      <c r="WJO30" s="49"/>
      <c r="WJP30" s="49"/>
      <c r="WJQ30" s="49"/>
      <c r="WJR30" s="49"/>
      <c r="WJS30" s="49"/>
      <c r="WJT30" s="49"/>
      <c r="WJU30" s="49"/>
      <c r="WJV30" s="49"/>
      <c r="WJW30" s="49"/>
      <c r="WJX30" s="49"/>
      <c r="WJY30" s="49"/>
      <c r="WJZ30" s="49"/>
      <c r="WKA30" s="49"/>
      <c r="WKB30" s="49"/>
      <c r="WKC30" s="49"/>
      <c r="WKD30" s="49"/>
      <c r="WKE30" s="49"/>
      <c r="WKF30" s="49"/>
      <c r="WKG30" s="47"/>
      <c r="WKH30" s="48"/>
      <c r="WKI30" s="49"/>
      <c r="WKJ30" s="49"/>
      <c r="WKK30" s="49"/>
      <c r="WKL30" s="49"/>
      <c r="WKM30" s="49"/>
      <c r="WKN30" s="49"/>
      <c r="WKO30" s="49"/>
      <c r="WKP30" s="49"/>
      <c r="WKQ30" s="49"/>
      <c r="WKR30" s="49"/>
      <c r="WKS30" s="49"/>
      <c r="WKT30" s="49"/>
      <c r="WKU30" s="49"/>
      <c r="WKV30" s="49"/>
      <c r="WKW30" s="49"/>
      <c r="WKX30" s="49"/>
      <c r="WKY30" s="49"/>
      <c r="WKZ30" s="49"/>
      <c r="WLA30" s="49"/>
      <c r="WLB30" s="49"/>
      <c r="WLC30" s="49"/>
      <c r="WLD30" s="49"/>
      <c r="WLE30" s="49"/>
      <c r="WLF30" s="49"/>
      <c r="WLG30" s="49"/>
      <c r="WLH30" s="49"/>
      <c r="WLI30" s="49"/>
      <c r="WLJ30" s="49"/>
      <c r="WLK30" s="47"/>
      <c r="WLL30" s="48"/>
      <c r="WLM30" s="49"/>
      <c r="WLN30" s="49"/>
      <c r="WLO30" s="49"/>
      <c r="WLP30" s="49"/>
      <c r="WLQ30" s="49"/>
      <c r="WLR30" s="49"/>
      <c r="WLS30" s="49"/>
      <c r="WLT30" s="49"/>
      <c r="WLU30" s="49"/>
      <c r="WLV30" s="49"/>
      <c r="WLW30" s="49"/>
      <c r="WLX30" s="49"/>
      <c r="WLY30" s="49"/>
      <c r="WLZ30" s="49"/>
      <c r="WMA30" s="49"/>
      <c r="WMB30" s="49"/>
      <c r="WMC30" s="49"/>
      <c r="WMD30" s="49"/>
      <c r="WME30" s="49"/>
      <c r="WMF30" s="49"/>
      <c r="WMG30" s="49"/>
      <c r="WMH30" s="49"/>
      <c r="WMI30" s="49"/>
      <c r="WMJ30" s="49"/>
      <c r="WMK30" s="49"/>
      <c r="WML30" s="49"/>
      <c r="WMM30" s="49"/>
      <c r="WMN30" s="49"/>
      <c r="WMO30" s="47"/>
      <c r="WMP30" s="48"/>
      <c r="WMQ30" s="49"/>
      <c r="WMR30" s="49"/>
      <c r="WMS30" s="49"/>
      <c r="WMT30" s="49"/>
      <c r="WMU30" s="49"/>
      <c r="WMV30" s="49"/>
      <c r="WMW30" s="49"/>
      <c r="WMX30" s="49"/>
      <c r="WMY30" s="49"/>
      <c r="WMZ30" s="49"/>
      <c r="WNA30" s="49"/>
      <c r="WNB30" s="49"/>
      <c r="WNC30" s="49"/>
      <c r="WND30" s="49"/>
      <c r="WNE30" s="49"/>
      <c r="WNF30" s="49"/>
      <c r="WNG30" s="49"/>
      <c r="WNH30" s="49"/>
      <c r="WNI30" s="49"/>
      <c r="WNJ30" s="49"/>
      <c r="WNK30" s="49"/>
      <c r="WNL30" s="49"/>
      <c r="WNM30" s="49"/>
      <c r="WNN30" s="49"/>
      <c r="WNO30" s="49"/>
      <c r="WNP30" s="49"/>
      <c r="WNQ30" s="49"/>
      <c r="WNR30" s="49"/>
      <c r="WNS30" s="47"/>
      <c r="WNT30" s="48"/>
      <c r="WNU30" s="49"/>
      <c r="WNV30" s="49"/>
      <c r="WNW30" s="49"/>
      <c r="WNX30" s="49"/>
      <c r="WNY30" s="49"/>
      <c r="WNZ30" s="49"/>
      <c r="WOA30" s="49"/>
      <c r="WOB30" s="49"/>
      <c r="WOC30" s="49"/>
      <c r="WOD30" s="49"/>
      <c r="WOE30" s="49"/>
      <c r="WOF30" s="49"/>
      <c r="WOG30" s="49"/>
      <c r="WOH30" s="49"/>
      <c r="WOI30" s="49"/>
      <c r="WOJ30" s="49"/>
      <c r="WOK30" s="49"/>
      <c r="WOL30" s="49"/>
      <c r="WOM30" s="49"/>
      <c r="WON30" s="49"/>
      <c r="WOO30" s="49"/>
      <c r="WOP30" s="49"/>
      <c r="WOQ30" s="49"/>
      <c r="WOR30" s="49"/>
      <c r="WOS30" s="49"/>
      <c r="WOT30" s="49"/>
      <c r="WOU30" s="49"/>
      <c r="WOV30" s="49"/>
      <c r="WOW30" s="47"/>
      <c r="WOX30" s="48"/>
      <c r="WOY30" s="49"/>
      <c r="WOZ30" s="49"/>
      <c r="WPA30" s="49"/>
      <c r="WPB30" s="49"/>
      <c r="WPC30" s="49"/>
      <c r="WPD30" s="49"/>
      <c r="WPE30" s="49"/>
      <c r="WPF30" s="49"/>
      <c r="WPG30" s="49"/>
      <c r="WPH30" s="49"/>
      <c r="WPI30" s="49"/>
      <c r="WPJ30" s="49"/>
      <c r="WPK30" s="49"/>
      <c r="WPL30" s="49"/>
      <c r="WPM30" s="49"/>
      <c r="WPN30" s="49"/>
      <c r="WPO30" s="49"/>
      <c r="WPP30" s="49"/>
      <c r="WPQ30" s="49"/>
      <c r="WPR30" s="49"/>
      <c r="WPS30" s="49"/>
      <c r="WPT30" s="49"/>
      <c r="WPU30" s="49"/>
      <c r="WPV30" s="49"/>
      <c r="WPW30" s="49"/>
      <c r="WPX30" s="49"/>
      <c r="WPY30" s="49"/>
      <c r="WPZ30" s="49"/>
      <c r="WQA30" s="47"/>
      <c r="WQB30" s="48"/>
      <c r="WQC30" s="49"/>
      <c r="WQD30" s="49"/>
      <c r="WQE30" s="49"/>
      <c r="WQF30" s="49"/>
      <c r="WQG30" s="49"/>
      <c r="WQH30" s="49"/>
      <c r="WQI30" s="49"/>
      <c r="WQJ30" s="49"/>
      <c r="WQK30" s="49"/>
      <c r="WQL30" s="49"/>
      <c r="WQM30" s="49"/>
      <c r="WQN30" s="49"/>
      <c r="WQO30" s="49"/>
      <c r="WQP30" s="49"/>
      <c r="WQQ30" s="49"/>
      <c r="WQR30" s="49"/>
      <c r="WQS30" s="49"/>
      <c r="WQT30" s="49"/>
      <c r="WQU30" s="49"/>
      <c r="WQV30" s="49"/>
      <c r="WQW30" s="49"/>
      <c r="WQX30" s="49"/>
      <c r="WQY30" s="49"/>
      <c r="WQZ30" s="49"/>
      <c r="WRA30" s="49"/>
      <c r="WRB30" s="49"/>
      <c r="WRC30" s="49"/>
      <c r="WRD30" s="49"/>
      <c r="WRE30" s="47"/>
      <c r="WRF30" s="48"/>
      <c r="WRG30" s="49"/>
      <c r="WRH30" s="49"/>
      <c r="WRI30" s="49"/>
      <c r="WRJ30" s="49"/>
      <c r="WRK30" s="49"/>
      <c r="WRL30" s="49"/>
      <c r="WRM30" s="49"/>
      <c r="WRN30" s="49"/>
      <c r="WRO30" s="49"/>
      <c r="WRP30" s="49"/>
      <c r="WRQ30" s="49"/>
      <c r="WRR30" s="49"/>
      <c r="WRS30" s="49"/>
      <c r="WRT30" s="49"/>
      <c r="WRU30" s="49"/>
      <c r="WRV30" s="49"/>
      <c r="WRW30" s="49"/>
      <c r="WRX30" s="49"/>
      <c r="WRY30" s="49"/>
      <c r="WRZ30" s="49"/>
      <c r="WSA30" s="49"/>
      <c r="WSB30" s="49"/>
      <c r="WSC30" s="49"/>
      <c r="WSD30" s="49"/>
      <c r="WSE30" s="49"/>
      <c r="WSF30" s="49"/>
      <c r="WSG30" s="49"/>
      <c r="WSH30" s="49"/>
      <c r="WSI30" s="47"/>
      <c r="WSJ30" s="48"/>
      <c r="WSK30" s="49"/>
      <c r="WSL30" s="49"/>
      <c r="WSM30" s="49"/>
      <c r="WSN30" s="49"/>
      <c r="WSO30" s="49"/>
      <c r="WSP30" s="49"/>
      <c r="WSQ30" s="49"/>
      <c r="WSR30" s="49"/>
      <c r="WSS30" s="49"/>
      <c r="WST30" s="49"/>
      <c r="WSU30" s="49"/>
      <c r="WSV30" s="49"/>
      <c r="WSW30" s="49"/>
      <c r="WSX30" s="49"/>
      <c r="WSY30" s="49"/>
      <c r="WSZ30" s="49"/>
      <c r="WTA30" s="49"/>
      <c r="WTB30" s="49"/>
      <c r="WTC30" s="49"/>
      <c r="WTD30" s="49"/>
      <c r="WTE30" s="49"/>
      <c r="WTF30" s="49"/>
      <c r="WTG30" s="49"/>
      <c r="WTH30" s="49"/>
      <c r="WTI30" s="49"/>
      <c r="WTJ30" s="49"/>
      <c r="WTK30" s="49"/>
      <c r="WTL30" s="49"/>
      <c r="WTM30" s="47"/>
      <c r="WTN30" s="48"/>
      <c r="WTO30" s="49"/>
      <c r="WTP30" s="49"/>
      <c r="WTQ30" s="49"/>
      <c r="WTR30" s="49"/>
      <c r="WTS30" s="49"/>
      <c r="WTT30" s="49"/>
      <c r="WTU30" s="49"/>
      <c r="WTV30" s="49"/>
      <c r="WTW30" s="49"/>
      <c r="WTX30" s="49"/>
      <c r="WTY30" s="49"/>
      <c r="WTZ30" s="49"/>
      <c r="WUA30" s="49"/>
      <c r="WUB30" s="49"/>
      <c r="WUC30" s="49"/>
      <c r="WUD30" s="49"/>
      <c r="WUE30" s="49"/>
      <c r="WUF30" s="49"/>
      <c r="WUG30" s="49"/>
      <c r="WUH30" s="49"/>
      <c r="WUI30" s="49"/>
      <c r="WUJ30" s="49"/>
      <c r="WUK30" s="49"/>
      <c r="WUL30" s="49"/>
      <c r="WUM30" s="49"/>
      <c r="WUN30" s="49"/>
      <c r="WUO30" s="49"/>
      <c r="WUP30" s="49"/>
      <c r="WUQ30" s="47"/>
      <c r="WUR30" s="48"/>
      <c r="WUS30" s="49"/>
      <c r="WUT30" s="49"/>
      <c r="WUU30" s="49"/>
      <c r="WUV30" s="49"/>
      <c r="WUW30" s="49"/>
      <c r="WUX30" s="49"/>
      <c r="WUY30" s="49"/>
      <c r="WUZ30" s="49"/>
      <c r="WVA30" s="49"/>
      <c r="WVB30" s="49"/>
      <c r="WVC30" s="49"/>
      <c r="WVD30" s="49"/>
      <c r="WVE30" s="49"/>
      <c r="WVF30" s="49"/>
      <c r="WVG30" s="49"/>
      <c r="WVH30" s="49"/>
      <c r="WVI30" s="49"/>
      <c r="WVJ30" s="49"/>
      <c r="WVK30" s="49"/>
      <c r="WVL30" s="49"/>
      <c r="WVM30" s="49"/>
      <c r="WVN30" s="49"/>
      <c r="WVO30" s="49"/>
      <c r="WVP30" s="49"/>
      <c r="WVQ30" s="49"/>
      <c r="WVR30" s="49"/>
      <c r="WVS30" s="49"/>
      <c r="WVT30" s="49"/>
      <c r="WVU30" s="47"/>
      <c r="WVV30" s="48"/>
      <c r="WVW30" s="49"/>
      <c r="WVX30" s="49"/>
      <c r="WVY30" s="49"/>
      <c r="WVZ30" s="49"/>
      <c r="WWA30" s="49"/>
      <c r="WWB30" s="49"/>
      <c r="WWC30" s="49"/>
      <c r="WWD30" s="49"/>
      <c r="WWE30" s="49"/>
      <c r="WWF30" s="49"/>
      <c r="WWG30" s="49"/>
      <c r="WWH30" s="49"/>
      <c r="WWI30" s="49"/>
      <c r="WWJ30" s="49"/>
      <c r="WWK30" s="49"/>
      <c r="WWL30" s="49"/>
      <c r="WWM30" s="49"/>
      <c r="WWN30" s="49"/>
      <c r="WWO30" s="49"/>
      <c r="WWP30" s="49"/>
      <c r="WWQ30" s="49"/>
      <c r="WWR30" s="49"/>
      <c r="WWS30" s="49"/>
      <c r="WWT30" s="49"/>
      <c r="WWU30" s="49"/>
      <c r="WWV30" s="49"/>
      <c r="WWW30" s="49"/>
      <c r="WWX30" s="49"/>
      <c r="WWY30" s="47"/>
      <c r="WWZ30" s="48"/>
      <c r="WXA30" s="49"/>
      <c r="WXB30" s="49"/>
      <c r="WXC30" s="49"/>
      <c r="WXD30" s="49"/>
      <c r="WXE30" s="49"/>
      <c r="WXF30" s="49"/>
      <c r="WXG30" s="49"/>
      <c r="WXH30" s="49"/>
      <c r="WXI30" s="49"/>
      <c r="WXJ30" s="49"/>
      <c r="WXK30" s="49"/>
      <c r="WXL30" s="49"/>
      <c r="WXM30" s="49"/>
      <c r="WXN30" s="49"/>
      <c r="WXO30" s="49"/>
      <c r="WXP30" s="49"/>
      <c r="WXQ30" s="49"/>
      <c r="WXR30" s="49"/>
      <c r="WXS30" s="49"/>
      <c r="WXT30" s="49"/>
      <c r="WXU30" s="49"/>
      <c r="WXV30" s="49"/>
      <c r="WXW30" s="49"/>
      <c r="WXX30" s="49"/>
      <c r="WXY30" s="49"/>
      <c r="WXZ30" s="49"/>
      <c r="WYA30" s="49"/>
      <c r="WYB30" s="49"/>
      <c r="WYC30" s="47"/>
      <c r="WYD30" s="48"/>
      <c r="WYE30" s="49"/>
      <c r="WYF30" s="49"/>
      <c r="WYG30" s="49"/>
      <c r="WYH30" s="49"/>
      <c r="WYI30" s="49"/>
      <c r="WYJ30" s="49"/>
      <c r="WYK30" s="49"/>
      <c r="WYL30" s="49"/>
      <c r="WYM30" s="49"/>
      <c r="WYN30" s="49"/>
      <c r="WYO30" s="49"/>
      <c r="WYP30" s="49"/>
      <c r="WYQ30" s="49"/>
      <c r="WYR30" s="49"/>
      <c r="WYS30" s="49"/>
      <c r="WYT30" s="49"/>
      <c r="WYU30" s="49"/>
      <c r="WYV30" s="49"/>
      <c r="WYW30" s="49"/>
      <c r="WYX30" s="49"/>
      <c r="WYY30" s="49"/>
      <c r="WYZ30" s="49"/>
      <c r="WZA30" s="49"/>
      <c r="WZB30" s="49"/>
      <c r="WZC30" s="49"/>
      <c r="WZD30" s="49"/>
      <c r="WZE30" s="49"/>
      <c r="WZF30" s="49"/>
      <c r="WZG30" s="47"/>
      <c r="WZH30" s="48"/>
      <c r="WZI30" s="49"/>
      <c r="WZJ30" s="49"/>
      <c r="WZK30" s="49"/>
      <c r="WZL30" s="49"/>
      <c r="WZM30" s="49"/>
      <c r="WZN30" s="49"/>
      <c r="WZO30" s="49"/>
      <c r="WZP30" s="49"/>
      <c r="WZQ30" s="49"/>
      <c r="WZR30" s="49"/>
      <c r="WZS30" s="49"/>
      <c r="WZT30" s="49"/>
      <c r="WZU30" s="49"/>
      <c r="WZV30" s="49"/>
      <c r="WZW30" s="49"/>
      <c r="WZX30" s="49"/>
      <c r="WZY30" s="49"/>
      <c r="WZZ30" s="49"/>
      <c r="XAA30" s="49"/>
      <c r="XAB30" s="49"/>
      <c r="XAC30" s="49"/>
      <c r="XAD30" s="49"/>
      <c r="XAE30" s="49"/>
      <c r="XAF30" s="49"/>
      <c r="XAG30" s="49"/>
      <c r="XAH30" s="49"/>
      <c r="XAI30" s="49"/>
      <c r="XAJ30" s="49"/>
      <c r="XAK30" s="47"/>
      <c r="XAL30" s="48"/>
      <c r="XAM30" s="49"/>
      <c r="XAN30" s="49"/>
      <c r="XAO30" s="49"/>
      <c r="XAP30" s="49"/>
      <c r="XAQ30" s="49"/>
      <c r="XAR30" s="49"/>
      <c r="XAS30" s="49"/>
      <c r="XAT30" s="49"/>
      <c r="XAU30" s="49"/>
      <c r="XAV30" s="49"/>
      <c r="XAW30" s="49"/>
      <c r="XAX30" s="49"/>
      <c r="XAY30" s="49"/>
      <c r="XAZ30" s="49"/>
      <c r="XBA30" s="49"/>
      <c r="XBB30" s="49"/>
      <c r="XBC30" s="49"/>
      <c r="XBD30" s="49"/>
      <c r="XBE30" s="49"/>
      <c r="XBF30" s="49"/>
      <c r="XBG30" s="49"/>
      <c r="XBH30" s="49"/>
      <c r="XBI30" s="49"/>
      <c r="XBJ30" s="49"/>
      <c r="XBK30" s="49"/>
      <c r="XBL30" s="49"/>
      <c r="XBM30" s="49"/>
      <c r="XBN30" s="49"/>
      <c r="XBO30" s="47"/>
      <c r="XBP30" s="48"/>
      <c r="XBQ30" s="49"/>
      <c r="XBR30" s="49"/>
      <c r="XBS30" s="49"/>
      <c r="XBT30" s="49"/>
      <c r="XBU30" s="49"/>
      <c r="XBV30" s="49"/>
      <c r="XBW30" s="49"/>
      <c r="XBX30" s="49"/>
      <c r="XBY30" s="49"/>
      <c r="XBZ30" s="49"/>
      <c r="XCA30" s="49"/>
      <c r="XCB30" s="49"/>
      <c r="XCC30" s="49"/>
      <c r="XCD30" s="49"/>
      <c r="XCE30" s="49"/>
      <c r="XCF30" s="49"/>
      <c r="XCG30" s="49"/>
      <c r="XCH30" s="49"/>
      <c r="XCI30" s="49"/>
      <c r="XCJ30" s="49"/>
      <c r="XCK30" s="49"/>
      <c r="XCL30" s="49"/>
      <c r="XCM30" s="49"/>
      <c r="XCN30" s="49"/>
      <c r="XCO30" s="49"/>
      <c r="XCP30" s="49"/>
      <c r="XCQ30" s="49"/>
      <c r="XCR30" s="49"/>
      <c r="XCS30" s="47"/>
      <c r="XCT30" s="48"/>
      <c r="XCU30" s="49"/>
      <c r="XCV30" s="49"/>
      <c r="XCW30" s="49"/>
      <c r="XCX30" s="49"/>
      <c r="XCY30" s="49"/>
      <c r="XCZ30" s="49"/>
      <c r="XDA30" s="49"/>
      <c r="XDB30" s="49"/>
      <c r="XDC30" s="49"/>
      <c r="XDD30" s="49"/>
      <c r="XDE30" s="49"/>
      <c r="XDF30" s="49"/>
      <c r="XDG30" s="49"/>
      <c r="XDH30" s="49"/>
      <c r="XDI30" s="49"/>
      <c r="XDJ30" s="49"/>
      <c r="XDK30" s="49"/>
      <c r="XDL30" s="49"/>
      <c r="XDM30" s="49"/>
      <c r="XDN30" s="49"/>
      <c r="XDO30" s="49"/>
      <c r="XDP30" s="49"/>
      <c r="XDQ30" s="49"/>
      <c r="XDR30" s="49"/>
      <c r="XDS30" s="49"/>
      <c r="XDT30" s="49"/>
      <c r="XDU30" s="49"/>
      <c r="XDV30" s="49"/>
      <c r="XDW30" s="47"/>
      <c r="XDX30" s="48"/>
      <c r="XDY30" s="49"/>
      <c r="XDZ30" s="49"/>
      <c r="XEA30" s="49"/>
      <c r="XEB30" s="49"/>
      <c r="XEC30" s="49"/>
      <c r="XED30" s="49"/>
      <c r="XEE30" s="49"/>
      <c r="XEF30" s="49"/>
      <c r="XEG30" s="49"/>
      <c r="XEH30" s="49"/>
      <c r="XEI30" s="49"/>
      <c r="XEJ30" s="49"/>
      <c r="XEK30" s="49"/>
      <c r="XEL30" s="49"/>
      <c r="XEM30" s="49"/>
      <c r="XEN30" s="49"/>
      <c r="XEO30" s="49"/>
      <c r="XEP30" s="49"/>
      <c r="XEQ30" s="49"/>
      <c r="XER30" s="49"/>
      <c r="XES30" s="49"/>
      <c r="XET30" s="49"/>
      <c r="XEU30" s="49"/>
      <c r="XEV30" s="49"/>
      <c r="XEW30" s="49"/>
      <c r="XEX30" s="49"/>
      <c r="XEY30" s="49"/>
      <c r="XEZ30" s="49"/>
      <c r="XFA30" s="47"/>
      <c r="XFB30" s="48"/>
      <c r="XFC30" s="49"/>
      <c r="XFD30" s="49"/>
    </row>
    <row r="31" spans="1:16384" ht="15.75" thickTop="1" x14ac:dyDescent="0.25">
      <c r="B31" s="45"/>
      <c r="C31" s="46" t="str">
        <f>+IF(C28=+SUM(D28:J28),"ok","ERROR")</f>
        <v>ok</v>
      </c>
      <c r="D31" s="46"/>
      <c r="E31" s="46"/>
      <c r="F31" s="46"/>
      <c r="G31" s="46"/>
      <c r="H31" s="46"/>
      <c r="I31" s="46"/>
      <c r="J31" s="46"/>
      <c r="K31" s="46" t="str">
        <f>+IF(K28=+SUM(L28:O28),"ok","ERROR")</f>
        <v>ok</v>
      </c>
      <c r="L31" s="46"/>
      <c r="M31" s="46"/>
      <c r="N31" s="46"/>
      <c r="O31" s="46"/>
      <c r="P31" s="46" t="str">
        <f>+IF(P28=+SUM(Q28:S28),"ok","ERROR")</f>
        <v>ok</v>
      </c>
      <c r="Q31" s="46"/>
      <c r="R31" s="46"/>
      <c r="S31" s="46"/>
      <c r="T31" s="46"/>
      <c r="U31" s="46"/>
      <c r="V31" s="46" t="str">
        <f>+IF(V28=+SUM(W28:Y28),"ok","ERROR")</f>
        <v>ok</v>
      </c>
      <c r="W31" s="46"/>
      <c r="X31" s="46"/>
      <c r="Y31" s="46"/>
      <c r="Z31" s="46"/>
      <c r="AA31" s="46"/>
      <c r="AB31" s="46"/>
      <c r="AC31" s="46"/>
      <c r="AD31" s="46"/>
    </row>
    <row r="32" spans="1:16384" x14ac:dyDescent="0.25">
      <c r="B32" s="45"/>
      <c r="C32" s="46" t="str">
        <f t="shared" ref="C32" si="11">+IF(C29=+SUM(D29:J29),"ok","ERROR")</f>
        <v>ok</v>
      </c>
      <c r="D32" s="46"/>
      <c r="E32" s="46"/>
      <c r="F32" s="46"/>
      <c r="G32" s="46"/>
      <c r="H32" s="46"/>
      <c r="I32" s="46"/>
      <c r="J32" s="46"/>
      <c r="K32" s="46" t="str">
        <f t="shared" ref="K32:K33" si="12">+IF(K29=+SUM(L29:O29),"ok","ERROR")</f>
        <v>ok</v>
      </c>
      <c r="L32" s="46"/>
      <c r="M32" s="46"/>
      <c r="N32" s="46"/>
      <c r="O32" s="46"/>
      <c r="P32" s="46" t="str">
        <f t="shared" ref="P32:P33" si="13">+IF(P29=+SUM(Q29:S29),"ok","ERROR")</f>
        <v>ok</v>
      </c>
      <c r="Q32" s="46"/>
      <c r="R32" s="46"/>
      <c r="S32" s="46"/>
      <c r="T32" s="46"/>
      <c r="U32" s="46"/>
      <c r="V32" s="46" t="str">
        <f t="shared" ref="V32:V33" si="14">+IF(V29=+SUM(W29:Y29),"ok","ERROR")</f>
        <v>ok</v>
      </c>
      <c r="W32" s="46"/>
      <c r="X32" s="46"/>
      <c r="Y32" s="46"/>
      <c r="Z32" s="46"/>
      <c r="AA32" s="46"/>
      <c r="AB32" s="46"/>
      <c r="AC32" s="46"/>
      <c r="AD32" s="46"/>
    </row>
    <row r="33" spans="2:30" x14ac:dyDescent="0.25">
      <c r="B33" s="45"/>
      <c r="C33" s="46" t="str">
        <f>+IF(C30=+SUM(D30:J30),"ok","ERROR")</f>
        <v>ERROR</v>
      </c>
      <c r="D33" s="46"/>
      <c r="E33" s="46"/>
      <c r="F33" s="46"/>
      <c r="G33" s="46"/>
      <c r="H33" s="46"/>
      <c r="I33" s="46"/>
      <c r="J33" s="46"/>
      <c r="K33" s="46" t="str">
        <f t="shared" si="12"/>
        <v>ok</v>
      </c>
      <c r="L33" s="46"/>
      <c r="M33" s="46"/>
      <c r="N33" s="46"/>
      <c r="O33" s="46"/>
      <c r="P33" s="46" t="str">
        <f t="shared" si="13"/>
        <v>ok</v>
      </c>
      <c r="Q33" s="46"/>
      <c r="R33" s="46"/>
      <c r="S33" s="46"/>
      <c r="T33" s="46"/>
      <c r="U33" s="46"/>
      <c r="V33" s="46" t="str">
        <f t="shared" si="14"/>
        <v>ok</v>
      </c>
      <c r="W33" s="46"/>
      <c r="X33" s="46"/>
      <c r="Y33" s="46"/>
      <c r="Z33" s="46"/>
      <c r="AA33" s="46"/>
      <c r="AB33" s="46"/>
      <c r="AC33" s="46"/>
      <c r="AD33" s="46"/>
    </row>
    <row r="34" spans="2:30" x14ac:dyDescent="0.25">
      <c r="C34" s="82"/>
    </row>
    <row r="35" spans="2:30" x14ac:dyDescent="0.25">
      <c r="J35" s="82">
        <f>SUM(D30:J30)-C30</f>
        <v>-80000</v>
      </c>
    </row>
  </sheetData>
  <mergeCells count="12">
    <mergeCell ref="C26:J26"/>
    <mergeCell ref="K26:O26"/>
    <mergeCell ref="P26:S26"/>
    <mergeCell ref="V26:Y26"/>
    <mergeCell ref="C6:J6"/>
    <mergeCell ref="K6:O6"/>
    <mergeCell ref="P6:S6"/>
    <mergeCell ref="V6:Y6"/>
    <mergeCell ref="C16:J16"/>
    <mergeCell ref="K16:O16"/>
    <mergeCell ref="P16:S16"/>
    <mergeCell ref="V16:Y1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workbookViewId="0">
      <selection activeCell="A4" sqref="A4"/>
    </sheetView>
  </sheetViews>
  <sheetFormatPr baseColWidth="10" defaultColWidth="11.42578125" defaultRowHeight="15" x14ac:dyDescent="0.25"/>
  <cols>
    <col min="1" max="1" width="56.42578125" style="2" customWidth="1"/>
    <col min="2" max="3" width="11.7109375" style="2" customWidth="1"/>
    <col min="4" max="4" width="13.5703125" style="2" customWidth="1"/>
    <col min="5" max="5" width="12.7109375" style="2" customWidth="1"/>
    <col min="6" max="6" width="13.140625" style="2" bestFit="1" customWidth="1"/>
    <col min="7" max="7" width="12.5703125" style="2" customWidth="1"/>
    <col min="8" max="8" width="13.5703125" style="2" customWidth="1"/>
    <col min="9" max="9" width="11.42578125" style="2"/>
    <col min="10" max="10" width="14.42578125" style="2" bestFit="1" customWidth="1"/>
    <col min="11" max="16384" width="11.42578125" style="2"/>
  </cols>
  <sheetData>
    <row r="1" spans="1:11" ht="15.75" x14ac:dyDescent="0.25">
      <c r="A1" s="1"/>
    </row>
    <row r="2" spans="1:11" ht="15.75" x14ac:dyDescent="0.25">
      <c r="A2" s="1"/>
    </row>
    <row r="4" spans="1:11" ht="15.75" x14ac:dyDescent="0.25">
      <c r="A4" s="1" t="s">
        <v>213</v>
      </c>
    </row>
    <row r="5" spans="1:11" ht="15.75" x14ac:dyDescent="0.25">
      <c r="A5" s="1" t="s">
        <v>22</v>
      </c>
      <c r="B5" s="3"/>
      <c r="C5" s="3"/>
      <c r="D5" s="3"/>
      <c r="E5" s="3"/>
      <c r="F5" s="3"/>
      <c r="G5" s="3"/>
      <c r="H5" s="3"/>
      <c r="I5" s="3"/>
    </row>
    <row r="6" spans="1:11" ht="15" customHeight="1" x14ac:dyDescent="0.25">
      <c r="A6" s="3"/>
      <c r="B6" s="86"/>
      <c r="C6" s="86"/>
      <c r="D6" s="86"/>
      <c r="E6" s="20"/>
      <c r="F6" s="5"/>
      <c r="G6" s="3"/>
      <c r="H6" s="3"/>
      <c r="I6" s="3"/>
    </row>
    <row r="7" spans="1:11" x14ac:dyDescent="0.25">
      <c r="A7" s="6" t="s">
        <v>23</v>
      </c>
      <c r="B7" s="51">
        <v>1974</v>
      </c>
      <c r="C7" s="51">
        <v>1975</v>
      </c>
      <c r="D7" s="51">
        <v>1976</v>
      </c>
      <c r="E7" s="51">
        <v>1977</v>
      </c>
      <c r="F7" s="51">
        <v>1978</v>
      </c>
      <c r="G7" s="7"/>
      <c r="H7" s="7"/>
      <c r="I7" s="3"/>
    </row>
    <row r="8" spans="1:11" ht="26.25" customHeight="1" x14ac:dyDescent="0.25">
      <c r="A8" s="8"/>
      <c r="B8" s="87"/>
      <c r="C8" s="87"/>
      <c r="D8" s="87"/>
      <c r="E8" s="87"/>
      <c r="F8" s="87"/>
      <c r="G8" s="3"/>
      <c r="H8" s="3"/>
      <c r="I8" s="3"/>
    </row>
    <row r="9" spans="1:11" ht="15.75" customHeight="1" x14ac:dyDescent="0.25">
      <c r="A9" s="9" t="s">
        <v>2</v>
      </c>
      <c r="B9" s="10">
        <f>+'Pagina 17'!B9/'Pagina 17'!B$18*100</f>
        <v>13.308352234797042</v>
      </c>
      <c r="C9" s="10">
        <f>+'Pagina 17'!C9/'Pagina 17'!C$18*100</f>
        <v>10.76193275574556</v>
      </c>
      <c r="D9" s="10">
        <f>+'Pagina 17'!D9/'Pagina 17'!D$18*100</f>
        <v>13.862841913582717</v>
      </c>
      <c r="E9" s="10">
        <f>+'Pagina 17'!E9/'Pagina 17'!E$18*100</f>
        <v>16.926866649101779</v>
      </c>
      <c r="F9" s="10">
        <f>+'Pagina 17'!F9/'Pagina 17'!F$18*100</f>
        <v>13.218606358044596</v>
      </c>
      <c r="G9" s="11"/>
      <c r="H9" s="11"/>
      <c r="I9" s="12"/>
      <c r="J9" s="12"/>
      <c r="K9" s="13"/>
    </row>
    <row r="10" spans="1:11" ht="15.75" customHeight="1" x14ac:dyDescent="0.25">
      <c r="A10" s="9" t="s">
        <v>3</v>
      </c>
      <c r="B10" s="14">
        <f>+'Pagina 17'!B10/'Pagina 17'!B$18*100</f>
        <v>0.3755664718001494</v>
      </c>
      <c r="C10" s="14">
        <f>+'Pagina 17'!C10/'Pagina 17'!C$18*100</f>
        <v>1.2226836586508658</v>
      </c>
      <c r="D10" s="14">
        <f>+'Pagina 17'!D10/'Pagina 17'!D$18*100</f>
        <v>0.64632712699403461</v>
      </c>
      <c r="E10" s="14">
        <f>+'Pagina 17'!E10/'Pagina 17'!E$18*100</f>
        <v>0.52212405343752399</v>
      </c>
      <c r="F10" s="14">
        <f>+'Pagina 17'!F10/'Pagina 17'!F$18*100</f>
        <v>0.52793211959712016</v>
      </c>
      <c r="G10" s="11"/>
      <c r="H10" s="11"/>
      <c r="I10" s="12"/>
      <c r="J10" s="12"/>
      <c r="K10" s="13"/>
    </row>
    <row r="11" spans="1:11" ht="15.75" customHeight="1" x14ac:dyDescent="0.25">
      <c r="A11" s="9" t="s">
        <v>4</v>
      </c>
      <c r="B11" s="10">
        <f>+'Pagina 17'!B11/'Pagina 17'!B$18*100</f>
        <v>48.734065068983526</v>
      </c>
      <c r="C11" s="10">
        <f>+'Pagina 17'!C11/'Pagina 17'!C$18*100</f>
        <v>47.563247024996137</v>
      </c>
      <c r="D11" s="10">
        <f>+'Pagina 17'!D11/'Pagina 17'!D$18*100</f>
        <v>49.950730880563533</v>
      </c>
      <c r="E11" s="10">
        <f>+'Pagina 17'!E11/'Pagina 17'!E$18*100</f>
        <v>44.092318306876493</v>
      </c>
      <c r="F11" s="10">
        <f>+'Pagina 17'!F11/'Pagina 17'!F$18*100</f>
        <v>43.896820262050035</v>
      </c>
      <c r="G11" s="11"/>
      <c r="H11" s="11"/>
      <c r="I11" s="12"/>
      <c r="J11" s="12"/>
      <c r="K11" s="13"/>
    </row>
    <row r="12" spans="1:11" ht="15.75" x14ac:dyDescent="0.25">
      <c r="A12" s="9" t="s">
        <v>5</v>
      </c>
      <c r="B12" s="10">
        <f>+'Pagina 17'!B12/'Pagina 17'!B$18*100</f>
        <v>1.0905419887107752</v>
      </c>
      <c r="C12" s="10">
        <f>+'Pagina 17'!C12/'Pagina 17'!C$18*100</f>
        <v>1.0392505522200846</v>
      </c>
      <c r="D12" s="10">
        <f>+'Pagina 17'!D12/'Pagina 17'!D$18*100</f>
        <v>0.89974738888771111</v>
      </c>
      <c r="E12" s="10">
        <f>+'Pagina 17'!E12/'Pagina 17'!E$18*100</f>
        <v>0.79798694745944476</v>
      </c>
      <c r="F12" s="10">
        <f>+'Pagina 17'!F12/'Pagina 17'!F$18*100</f>
        <v>0.72037689408735828</v>
      </c>
      <c r="G12" s="11"/>
      <c r="H12" s="11"/>
      <c r="I12" s="12"/>
      <c r="J12" s="12"/>
      <c r="K12" s="13"/>
    </row>
    <row r="13" spans="1:11" ht="15.75" x14ac:dyDescent="0.25">
      <c r="A13" s="9" t="s">
        <v>6</v>
      </c>
      <c r="B13" s="10">
        <f>+'Pagina 17'!B13/'Pagina 17'!B$18*100</f>
        <v>4.8412375124475044</v>
      </c>
      <c r="C13" s="10">
        <f>+'Pagina 17'!C13/'Pagina 17'!C$18*100</f>
        <v>6.2810487379697495</v>
      </c>
      <c r="D13" s="10">
        <f>+'Pagina 17'!D13/'Pagina 17'!D$18*100</f>
        <v>4.3461583006261577</v>
      </c>
      <c r="E13" s="10">
        <f>+'Pagina 17'!E13/'Pagina 17'!E$18*100</f>
        <v>4.5649086166077213</v>
      </c>
      <c r="F13" s="10">
        <f>+'Pagina 17'!F13/'Pagina 17'!F$18*100</f>
        <v>3.9064673258220948</v>
      </c>
      <c r="G13" s="11"/>
      <c r="H13" s="11"/>
      <c r="I13" s="12"/>
      <c r="J13" s="12"/>
      <c r="K13" s="13"/>
    </row>
    <row r="14" spans="1:11" ht="15.75" x14ac:dyDescent="0.25">
      <c r="A14" s="9" t="s">
        <v>7</v>
      </c>
      <c r="B14" s="10">
        <f>+'Pagina 17'!B14/'Pagina 17'!B$18*100</f>
        <v>11.634322224786732</v>
      </c>
      <c r="C14" s="10">
        <f>+'Pagina 17'!C14/'Pagina 17'!C$18*100</f>
        <v>11.222276223542179</v>
      </c>
      <c r="D14" s="10">
        <f>+'Pagina 17'!D14/'Pagina 17'!D$18*100</f>
        <v>10.502017452709657</v>
      </c>
      <c r="E14" s="10">
        <f>+'Pagina 17'!E14/'Pagina 17'!E$18*100</f>
        <v>9.6062414124640778</v>
      </c>
      <c r="F14" s="10">
        <f>+'Pagina 17'!F14/'Pagina 17'!F$18*100</f>
        <v>9.7664999139601925</v>
      </c>
      <c r="G14" s="11"/>
      <c r="H14" s="11"/>
      <c r="I14" s="12"/>
      <c r="J14" s="12"/>
      <c r="K14" s="13"/>
    </row>
    <row r="15" spans="1:11" ht="15.75" x14ac:dyDescent="0.25">
      <c r="A15" s="9" t="s">
        <v>8</v>
      </c>
      <c r="B15" s="10">
        <f>+'Pagina 17'!B15/'Pagina 17'!B$18*100</f>
        <v>5.2373999867924041</v>
      </c>
      <c r="C15" s="10">
        <f>+'Pagina 17'!C15/'Pagina 17'!C$18*100</f>
        <v>5.8119745178442015</v>
      </c>
      <c r="D15" s="10">
        <f>+'Pagina 17'!D15/'Pagina 17'!D$18*100</f>
        <v>7.8868513243162779</v>
      </c>
      <c r="E15" s="10">
        <f>+'Pagina 17'!E15/'Pagina 17'!E$18*100</f>
        <v>12.652526461130014</v>
      </c>
      <c r="F15" s="10">
        <f>+'Pagina 17'!F15/'Pagina 17'!F$18*100</f>
        <v>14.570656047974722</v>
      </c>
      <c r="G15" s="11"/>
      <c r="H15" s="11"/>
      <c r="I15" s="12"/>
      <c r="J15" s="12"/>
      <c r="K15" s="13"/>
    </row>
    <row r="16" spans="1:11" ht="15.75" x14ac:dyDescent="0.25">
      <c r="A16" s="9" t="s">
        <v>9</v>
      </c>
      <c r="B16" s="10">
        <f>+'Pagina 17'!B16/'Pagina 17'!B$18*100</f>
        <v>3.9181442936323037</v>
      </c>
      <c r="C16" s="10">
        <f>+'Pagina 17'!C16/'Pagina 17'!C$18*100</f>
        <v>3.1156853786090744</v>
      </c>
      <c r="D16" s="10">
        <f>+'Pagina 17'!D16/'Pagina 17'!D$18*100</f>
        <v>2.5748111404364913</v>
      </c>
      <c r="E16" s="10">
        <f>+'Pagina 17'!E16/'Pagina 17'!E$18*100</f>
        <v>2.5379561961247643</v>
      </c>
      <c r="F16" s="10">
        <f>+'Pagina 17'!F16/'Pagina 17'!F$18*100</f>
        <v>3.5764881953162595</v>
      </c>
      <c r="G16" s="11"/>
      <c r="H16" s="11"/>
      <c r="I16" s="12"/>
      <c r="J16" s="12"/>
      <c r="K16" s="13"/>
    </row>
    <row r="17" spans="1:11" ht="15.75" x14ac:dyDescent="0.25">
      <c r="A17" s="9" t="s">
        <v>10</v>
      </c>
      <c r="B17" s="10">
        <f>+'Pagina 17'!B17/'Pagina 17'!B$18*100</f>
        <v>10.86037021804955</v>
      </c>
      <c r="C17" s="10">
        <f>+'Pagina 17'!C17/'Pagina 17'!C$18*100</f>
        <v>12.981901150422129</v>
      </c>
      <c r="D17" s="10">
        <f>+'Pagina 17'!D17/'Pagina 17'!D$18*100</f>
        <v>9.3305144718834274</v>
      </c>
      <c r="E17" s="10">
        <f>+'Pagina 17'!E17/'Pagina 17'!E$18*100</f>
        <v>8.2990713567981995</v>
      </c>
      <c r="F17" s="10">
        <f>+'Pagina 17'!F17/'Pagina 17'!F$18*100</f>
        <v>9.816152883147609</v>
      </c>
      <c r="G17" s="11"/>
      <c r="H17" s="11"/>
      <c r="I17" s="12"/>
      <c r="J17" s="12"/>
      <c r="K17" s="13"/>
    </row>
    <row r="18" spans="1:11" ht="15.75" x14ac:dyDescent="0.25">
      <c r="A18" s="9" t="s">
        <v>11</v>
      </c>
      <c r="B18" s="19">
        <f>+'Pagina 17'!B18/'Pagina 17'!B$18*100</f>
        <v>100</v>
      </c>
      <c r="C18" s="19">
        <f>+'Pagina 17'!C18/'Pagina 17'!C$18*100</f>
        <v>100</v>
      </c>
      <c r="D18" s="19">
        <f>+'Pagina 17'!D18/'Pagina 17'!D$18*100</f>
        <v>100</v>
      </c>
      <c r="E18" s="19">
        <f>+'Pagina 17'!E18/'Pagina 17'!E$18*100</f>
        <v>100</v>
      </c>
      <c r="F18" s="19">
        <f>+'Pagina 17'!F18/'Pagina 17'!F$18*100</f>
        <v>100</v>
      </c>
      <c r="G18" s="11"/>
      <c r="H18" s="11"/>
      <c r="I18" s="12"/>
      <c r="J18" s="12"/>
      <c r="K18" s="13"/>
    </row>
    <row r="19" spans="1:11" ht="15.75" x14ac:dyDescent="0.25">
      <c r="A19" s="15"/>
      <c r="B19" s="10"/>
      <c r="C19" s="10"/>
      <c r="D19" s="10"/>
      <c r="E19" s="10"/>
      <c r="F19" s="10"/>
      <c r="G19" s="11"/>
      <c r="H19" s="11"/>
      <c r="I19" s="12"/>
      <c r="J19" s="12"/>
      <c r="K19" s="13"/>
    </row>
    <row r="20" spans="1:11" ht="15.75" x14ac:dyDescent="0.25">
      <c r="B20" s="19"/>
      <c r="C20" s="19"/>
      <c r="D20" s="19"/>
      <c r="E20" s="19"/>
      <c r="F20" s="19"/>
      <c r="G20" s="11"/>
      <c r="H20" s="11"/>
      <c r="I20" s="12"/>
      <c r="J20" s="12"/>
      <c r="K20" s="13"/>
    </row>
    <row r="21" spans="1:11" ht="15.75" customHeight="1" x14ac:dyDescent="0.25">
      <c r="A21" s="15"/>
      <c r="B21" s="16"/>
      <c r="C21" s="11"/>
      <c r="D21" s="11"/>
      <c r="E21" s="11"/>
      <c r="F21" s="11"/>
      <c r="G21" s="11"/>
      <c r="H21" s="11"/>
      <c r="I21" s="12"/>
      <c r="J21" s="12"/>
      <c r="K21" s="13"/>
    </row>
    <row r="22" spans="1:11" ht="15.75" x14ac:dyDescent="0.25">
      <c r="A22" s="15"/>
      <c r="B22" s="16"/>
      <c r="C22" s="11"/>
      <c r="D22" s="11"/>
      <c r="E22" s="11"/>
      <c r="F22" s="11"/>
      <c r="G22" s="11"/>
      <c r="H22" s="11"/>
      <c r="I22" s="12"/>
      <c r="J22" s="12"/>
      <c r="K22" s="13"/>
    </row>
    <row r="23" spans="1:11" ht="15.75" x14ac:dyDescent="0.25">
      <c r="A23" s="15"/>
      <c r="B23" s="11"/>
      <c r="C23" s="11"/>
      <c r="D23" s="11"/>
      <c r="E23" s="11"/>
      <c r="F23" s="11"/>
      <c r="G23" s="11"/>
      <c r="H23" s="11"/>
      <c r="I23" s="12"/>
      <c r="J23" s="12"/>
      <c r="K23" s="13"/>
    </row>
    <row r="24" spans="1:11" ht="15.75" x14ac:dyDescent="0.25">
      <c r="A24" s="9"/>
      <c r="B24" s="11"/>
      <c r="C24" s="11"/>
      <c r="D24" s="11"/>
      <c r="E24" s="11"/>
      <c r="F24" s="11"/>
      <c r="G24" s="11"/>
      <c r="H24" s="11"/>
      <c r="I24" s="12"/>
      <c r="J24" s="12"/>
      <c r="K24" s="13"/>
    </row>
    <row r="25" spans="1:11" ht="15.75" x14ac:dyDescent="0.25">
      <c r="A25" s="9"/>
      <c r="B25" s="11"/>
      <c r="C25" s="11"/>
      <c r="D25" s="11"/>
      <c r="E25" s="11"/>
      <c r="F25" s="11"/>
      <c r="G25" s="11"/>
      <c r="H25" s="11"/>
      <c r="I25" s="12"/>
      <c r="J25" s="12"/>
      <c r="K25" s="13"/>
    </row>
    <row r="26" spans="1:11" ht="15.75" x14ac:dyDescent="0.25">
      <c r="A26" s="9"/>
      <c r="B26" s="11"/>
      <c r="C26" s="11"/>
      <c r="D26" s="11"/>
      <c r="E26" s="11"/>
      <c r="F26" s="11"/>
      <c r="G26" s="11"/>
      <c r="H26" s="11"/>
      <c r="I26" s="12"/>
      <c r="J26" s="12"/>
      <c r="K26" s="13"/>
    </row>
    <row r="27" spans="1:11" ht="15.75" x14ac:dyDescent="0.25">
      <c r="A27" s="9"/>
      <c r="B27" s="11"/>
      <c r="C27" s="11"/>
      <c r="D27" s="11"/>
      <c r="E27" s="11"/>
      <c r="F27" s="11"/>
      <c r="G27" s="11"/>
      <c r="H27" s="11"/>
      <c r="I27" s="12"/>
      <c r="J27" s="12"/>
      <c r="K27" s="13"/>
    </row>
    <row r="28" spans="1:11" ht="15.75" x14ac:dyDescent="0.25">
      <c r="A28" s="9"/>
      <c r="B28" s="11"/>
      <c r="C28" s="11"/>
      <c r="D28" s="11"/>
      <c r="E28" s="11"/>
      <c r="F28" s="11"/>
      <c r="G28" s="11"/>
      <c r="H28" s="11"/>
      <c r="I28" s="12"/>
      <c r="J28" s="12"/>
      <c r="K28" s="13"/>
    </row>
    <row r="29" spans="1:11" x14ac:dyDescent="0.25">
      <c r="B29" s="17"/>
      <c r="C29" s="17"/>
      <c r="D29" s="11"/>
      <c r="E29" s="17"/>
      <c r="F29" s="17"/>
      <c r="G29" s="3"/>
      <c r="H29" s="3"/>
      <c r="I29" s="3"/>
    </row>
    <row r="30" spans="1:11" x14ac:dyDescent="0.25">
      <c r="B30" s="17"/>
      <c r="C30" s="17"/>
      <c r="D30" s="11"/>
      <c r="E30" s="17"/>
      <c r="F30" s="17"/>
      <c r="G30" s="3"/>
      <c r="H30" s="3"/>
      <c r="I30" s="3"/>
    </row>
    <row r="31" spans="1:11" x14ac:dyDescent="0.25">
      <c r="B31" s="17"/>
      <c r="C31" s="17"/>
      <c r="D31" s="17"/>
      <c r="E31" s="17"/>
      <c r="F31" s="17"/>
      <c r="G31" s="3"/>
      <c r="H31" s="3"/>
      <c r="I31" s="3"/>
    </row>
    <row r="32" spans="1:11" x14ac:dyDescent="0.25">
      <c r="B32" s="18"/>
      <c r="C32" s="18"/>
      <c r="D32" s="18"/>
      <c r="E32" s="18"/>
      <c r="F32" s="18"/>
    </row>
    <row r="33" spans="2:6" x14ac:dyDescent="0.25">
      <c r="B33" s="18"/>
      <c r="C33" s="18"/>
      <c r="D33" s="18"/>
      <c r="E33" s="18"/>
      <c r="F33" s="18"/>
    </row>
    <row r="34" spans="2:6" x14ac:dyDescent="0.25">
      <c r="B34" s="18"/>
      <c r="C34" s="18"/>
      <c r="D34" s="18"/>
      <c r="E34" s="18"/>
      <c r="F34" s="18"/>
    </row>
    <row r="35" spans="2:6" x14ac:dyDescent="0.25">
      <c r="B35" s="18"/>
      <c r="C35" s="18"/>
      <c r="D35" s="18"/>
      <c r="E35" s="18"/>
      <c r="F35" s="18"/>
    </row>
    <row r="36" spans="2:6" x14ac:dyDescent="0.25">
      <c r="B36" s="18"/>
      <c r="C36" s="18"/>
      <c r="D36" s="18"/>
      <c r="E36" s="18"/>
      <c r="F36" s="18"/>
    </row>
    <row r="37" spans="2:6" x14ac:dyDescent="0.25">
      <c r="B37" s="18"/>
      <c r="C37" s="18"/>
      <c r="D37" s="18"/>
      <c r="E37" s="18"/>
      <c r="F37" s="18"/>
    </row>
    <row r="38" spans="2:6" x14ac:dyDescent="0.25">
      <c r="B38" s="18"/>
      <c r="C38" s="18"/>
      <c r="D38" s="18"/>
      <c r="E38" s="18"/>
      <c r="F38" s="18"/>
    </row>
    <row r="39" spans="2:6" x14ac:dyDescent="0.25">
      <c r="B39" s="18"/>
      <c r="C39" s="18"/>
      <c r="D39" s="18"/>
      <c r="E39" s="18"/>
      <c r="F39" s="18"/>
    </row>
    <row r="101" spans="2:5" x14ac:dyDescent="0.25">
      <c r="B101" s="2" t="s">
        <v>13</v>
      </c>
      <c r="C101" s="2" t="s">
        <v>14</v>
      </c>
      <c r="D101" s="2" t="s">
        <v>15</v>
      </c>
      <c r="E101" s="2" t="s">
        <v>16</v>
      </c>
    </row>
  </sheetData>
  <mergeCells count="2">
    <mergeCell ref="B6:D6"/>
    <mergeCell ref="B8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opLeftCell="A4" workbookViewId="0">
      <selection activeCell="A4" sqref="A4"/>
    </sheetView>
  </sheetViews>
  <sheetFormatPr baseColWidth="10" defaultColWidth="11.42578125" defaultRowHeight="15" x14ac:dyDescent="0.25"/>
  <cols>
    <col min="1" max="1" width="56.42578125" style="2" customWidth="1"/>
    <col min="2" max="3" width="11.7109375" style="2" customWidth="1"/>
    <col min="4" max="4" width="13.5703125" style="2" customWidth="1"/>
    <col min="5" max="5" width="12.7109375" style="2" customWidth="1"/>
    <col min="6" max="6" width="13.140625" style="2" bestFit="1" customWidth="1"/>
    <col min="7" max="7" width="12.5703125" style="2" customWidth="1"/>
    <col min="8" max="8" width="13.5703125" style="2" customWidth="1"/>
    <col min="9" max="9" width="11.42578125" style="2"/>
    <col min="10" max="10" width="14.42578125" style="2" bestFit="1" customWidth="1"/>
    <col min="11" max="16384" width="11.42578125" style="2"/>
  </cols>
  <sheetData>
    <row r="1" spans="1:11" ht="15.75" x14ac:dyDescent="0.25">
      <c r="A1" s="1"/>
    </row>
    <row r="2" spans="1:11" ht="15.75" x14ac:dyDescent="0.25">
      <c r="A2" s="1"/>
    </row>
    <row r="4" spans="1:11" ht="15.75" x14ac:dyDescent="0.25">
      <c r="A4" s="1" t="s">
        <v>171</v>
      </c>
    </row>
    <row r="5" spans="1:11" ht="15.75" x14ac:dyDescent="0.25">
      <c r="A5" s="1"/>
      <c r="B5" s="3"/>
      <c r="C5" s="3"/>
      <c r="D5" s="3"/>
      <c r="E5" s="3"/>
      <c r="F5" s="3"/>
      <c r="G5" s="3"/>
      <c r="H5" s="3"/>
      <c r="I5" s="3"/>
    </row>
    <row r="6" spans="1:11" ht="15" customHeight="1" x14ac:dyDescent="0.25">
      <c r="A6" s="3"/>
      <c r="B6" s="86"/>
      <c r="C6" s="86"/>
      <c r="D6" s="86"/>
      <c r="E6" s="20"/>
      <c r="F6" s="5"/>
      <c r="G6" s="3"/>
      <c r="H6" s="3"/>
      <c r="I6" s="3"/>
    </row>
    <row r="7" spans="1:11" x14ac:dyDescent="0.25">
      <c r="A7" s="6" t="s">
        <v>23</v>
      </c>
      <c r="B7" s="51">
        <v>1974</v>
      </c>
      <c r="C7" s="51">
        <v>1975</v>
      </c>
      <c r="D7" s="51">
        <v>1976</v>
      </c>
      <c r="E7" s="51">
        <v>1977</v>
      </c>
      <c r="F7" s="51">
        <v>1978</v>
      </c>
      <c r="G7" s="51" t="s">
        <v>24</v>
      </c>
      <c r="H7" s="7"/>
      <c r="I7" s="3"/>
    </row>
    <row r="8" spans="1:11" ht="26.25" customHeight="1" x14ac:dyDescent="0.25">
      <c r="A8" s="8"/>
      <c r="B8" s="87" t="s">
        <v>216</v>
      </c>
      <c r="C8" s="87"/>
      <c r="D8" s="87"/>
      <c r="E8" s="87"/>
      <c r="F8" s="87"/>
      <c r="G8" s="87"/>
      <c r="H8" s="3"/>
      <c r="I8" s="3"/>
    </row>
    <row r="9" spans="1:11" ht="15.75" customHeight="1" x14ac:dyDescent="0.25">
      <c r="A9" s="9" t="s">
        <v>2</v>
      </c>
      <c r="B9" s="10">
        <v>728.6</v>
      </c>
      <c r="C9" s="10">
        <v>678</v>
      </c>
      <c r="D9" s="10">
        <v>717.9</v>
      </c>
      <c r="E9" s="10">
        <v>789.4</v>
      </c>
      <c r="F9" s="10">
        <v>748.8</v>
      </c>
      <c r="G9" s="10">
        <v>784.1</v>
      </c>
      <c r="H9" s="11"/>
      <c r="I9" s="12"/>
      <c r="J9" s="12"/>
      <c r="K9" s="13"/>
    </row>
    <row r="10" spans="1:11" ht="15.75" customHeight="1" x14ac:dyDescent="0.25">
      <c r="A10" s="9" t="s">
        <v>3</v>
      </c>
      <c r="B10" s="21">
        <v>27.2</v>
      </c>
      <c r="C10" s="21">
        <v>26.4</v>
      </c>
      <c r="D10" s="21">
        <v>25</v>
      </c>
      <c r="E10" s="21">
        <v>26.9</v>
      </c>
      <c r="F10" s="21">
        <v>25.3</v>
      </c>
      <c r="G10" s="21">
        <v>25</v>
      </c>
      <c r="H10" s="11"/>
      <c r="I10" s="12"/>
      <c r="J10" s="12"/>
      <c r="K10" s="13"/>
    </row>
    <row r="11" spans="1:11" ht="15.75" customHeight="1" x14ac:dyDescent="0.25">
      <c r="A11" s="9" t="s">
        <v>4</v>
      </c>
      <c r="B11" s="10">
        <v>2866.8</v>
      </c>
      <c r="C11" s="10">
        <v>2766.8</v>
      </c>
      <c r="D11" s="10">
        <v>2686.5</v>
      </c>
      <c r="E11" s="10">
        <v>2768.2</v>
      </c>
      <c r="F11" s="10">
        <v>2914.9</v>
      </c>
      <c r="G11" s="10">
        <v>3160</v>
      </c>
      <c r="H11" s="11"/>
      <c r="I11" s="50"/>
      <c r="J11" s="12"/>
      <c r="K11" s="13"/>
    </row>
    <row r="12" spans="1:11" ht="15.75" x14ac:dyDescent="0.25">
      <c r="A12" s="9" t="s">
        <v>5</v>
      </c>
      <c r="B12" s="10">
        <v>109.5</v>
      </c>
      <c r="C12" s="10">
        <v>110.7</v>
      </c>
      <c r="D12" s="10">
        <v>112.8</v>
      </c>
      <c r="E12" s="10">
        <v>129.4</v>
      </c>
      <c r="F12" s="10">
        <v>131.69999999999999</v>
      </c>
      <c r="G12" s="10">
        <v>143.9</v>
      </c>
      <c r="H12" s="11"/>
      <c r="I12" s="12"/>
      <c r="J12" s="12"/>
      <c r="K12" s="13"/>
    </row>
    <row r="13" spans="1:11" ht="15.75" x14ac:dyDescent="0.25">
      <c r="A13" s="9" t="s">
        <v>6</v>
      </c>
      <c r="B13" s="10">
        <v>203.7</v>
      </c>
      <c r="C13" s="10">
        <v>221.4</v>
      </c>
      <c r="D13" s="10">
        <v>170</v>
      </c>
      <c r="E13" s="10">
        <v>205.7</v>
      </c>
      <c r="F13" s="10">
        <v>207.7</v>
      </c>
      <c r="G13" s="10">
        <v>219</v>
      </c>
      <c r="H13" s="11"/>
      <c r="I13" s="12"/>
      <c r="J13" s="12"/>
      <c r="K13" s="13"/>
    </row>
    <row r="14" spans="1:11" ht="15.75" x14ac:dyDescent="0.25">
      <c r="A14" s="9" t="s">
        <v>7</v>
      </c>
      <c r="B14" s="10">
        <v>692.3</v>
      </c>
      <c r="C14" s="10">
        <v>657.2</v>
      </c>
      <c r="D14" s="10">
        <v>647.4</v>
      </c>
      <c r="E14" s="10">
        <v>680</v>
      </c>
      <c r="F14" s="10">
        <v>704.1</v>
      </c>
      <c r="G14" s="10">
        <v>769.7</v>
      </c>
      <c r="H14" s="11"/>
      <c r="I14" s="12"/>
      <c r="J14" s="12"/>
      <c r="K14" s="13"/>
    </row>
    <row r="15" spans="1:11" ht="15.75" x14ac:dyDescent="0.25">
      <c r="A15" s="9" t="s">
        <v>8</v>
      </c>
      <c r="B15" s="10">
        <v>408.7</v>
      </c>
      <c r="C15" s="10">
        <v>414.9</v>
      </c>
      <c r="D15" s="10">
        <v>435.2</v>
      </c>
      <c r="E15" s="10">
        <v>472.6</v>
      </c>
      <c r="F15" s="10">
        <v>496.7</v>
      </c>
      <c r="G15" s="10">
        <v>528.9</v>
      </c>
      <c r="H15" s="11"/>
      <c r="I15" s="12"/>
      <c r="J15" s="12"/>
      <c r="K15" s="13"/>
    </row>
    <row r="16" spans="1:11" ht="15.75" x14ac:dyDescent="0.25">
      <c r="A16" s="9" t="s">
        <v>9</v>
      </c>
      <c r="B16" s="10">
        <v>209.1</v>
      </c>
      <c r="C16" s="10">
        <v>215.6</v>
      </c>
      <c r="D16" s="10">
        <v>221.5</v>
      </c>
      <c r="E16" s="10">
        <v>225.3</v>
      </c>
      <c r="F16" s="10">
        <v>230</v>
      </c>
      <c r="G16" s="10">
        <v>256.60000000000002</v>
      </c>
      <c r="H16" s="11"/>
      <c r="I16" s="12"/>
      <c r="J16" s="12"/>
      <c r="K16" s="13"/>
    </row>
    <row r="17" spans="1:11" ht="15.75" x14ac:dyDescent="0.25">
      <c r="A17" s="9" t="s">
        <v>10</v>
      </c>
      <c r="B17" s="10">
        <v>364.4</v>
      </c>
      <c r="C17" s="10">
        <v>373.1</v>
      </c>
      <c r="D17" s="10">
        <v>366.3</v>
      </c>
      <c r="E17" s="10">
        <v>363.1</v>
      </c>
      <c r="F17" s="10">
        <v>361.6</v>
      </c>
      <c r="G17" s="10">
        <v>312.89999999999998</v>
      </c>
      <c r="H17" s="11"/>
      <c r="I17" s="12"/>
      <c r="J17" s="12"/>
      <c r="K17" s="13"/>
    </row>
    <row r="18" spans="1:11" ht="15.75" x14ac:dyDescent="0.25">
      <c r="A18" s="9" t="s">
        <v>11</v>
      </c>
      <c r="B18" s="19">
        <v>5610.3</v>
      </c>
      <c r="C18" s="19">
        <v>5464.1</v>
      </c>
      <c r="D18" s="19">
        <v>5382.6</v>
      </c>
      <c r="E18" s="19">
        <v>5660.6</v>
      </c>
      <c r="F18" s="19">
        <v>5820.8</v>
      </c>
      <c r="G18" s="19">
        <v>6200.1</v>
      </c>
      <c r="H18" s="11"/>
      <c r="I18" s="12"/>
      <c r="J18" s="12"/>
      <c r="K18" s="13"/>
    </row>
    <row r="19" spans="1:11" ht="15.75" x14ac:dyDescent="0.25">
      <c r="A19" s="15"/>
      <c r="B19" s="10"/>
      <c r="C19" s="10"/>
      <c r="D19" s="10"/>
      <c r="E19" s="10"/>
      <c r="F19" s="10"/>
      <c r="G19" s="10"/>
      <c r="H19" s="11"/>
      <c r="I19" s="12"/>
      <c r="J19" s="12"/>
      <c r="K19" s="13"/>
    </row>
    <row r="20" spans="1:11" ht="15.75" x14ac:dyDescent="0.25">
      <c r="B20" s="19"/>
      <c r="C20" s="19"/>
      <c r="D20" s="19"/>
      <c r="E20" s="19"/>
      <c r="F20" s="19"/>
      <c r="G20" s="19"/>
      <c r="H20" s="11"/>
      <c r="I20" s="12"/>
      <c r="J20" s="12"/>
      <c r="K20" s="13"/>
    </row>
    <row r="21" spans="1:11" ht="15.75" customHeight="1" x14ac:dyDescent="0.25">
      <c r="A21" s="15"/>
      <c r="B21" s="16"/>
      <c r="C21" s="11"/>
      <c r="D21" s="11"/>
      <c r="E21" s="11"/>
      <c r="F21" s="11"/>
      <c r="G21" s="11"/>
      <c r="H21" s="11"/>
      <c r="I21" s="12"/>
      <c r="J21" s="12"/>
      <c r="K21" s="13"/>
    </row>
    <row r="22" spans="1:11" ht="15.75" x14ac:dyDescent="0.25">
      <c r="A22" s="15"/>
      <c r="B22" s="16"/>
      <c r="C22" s="11"/>
      <c r="D22" s="11"/>
      <c r="E22" s="11"/>
      <c r="F22" s="11"/>
      <c r="G22" s="11"/>
      <c r="H22" s="11"/>
      <c r="I22" s="12"/>
      <c r="J22" s="12"/>
      <c r="K22" s="13"/>
    </row>
    <row r="23" spans="1:11" ht="15.75" x14ac:dyDescent="0.25">
      <c r="A23" s="15" t="s">
        <v>12</v>
      </c>
      <c r="B23" s="11"/>
      <c r="C23" s="11"/>
      <c r="D23" s="11"/>
      <c r="E23" s="11"/>
      <c r="F23" s="11"/>
      <c r="G23" s="11"/>
      <c r="H23" s="11"/>
      <c r="I23" s="12"/>
      <c r="J23" s="12"/>
      <c r="K23" s="13"/>
    </row>
    <row r="24" spans="1:11" ht="15.75" x14ac:dyDescent="0.25">
      <c r="A24" s="9"/>
      <c r="B24" s="11"/>
      <c r="C24" s="11"/>
      <c r="D24" s="11"/>
      <c r="E24" s="11"/>
      <c r="F24" s="11"/>
      <c r="G24" s="11"/>
      <c r="H24" s="11"/>
      <c r="I24" s="12"/>
      <c r="J24" s="12"/>
      <c r="K24" s="13"/>
    </row>
    <row r="25" spans="1:11" ht="15.75" x14ac:dyDescent="0.25">
      <c r="A25" s="9"/>
      <c r="B25" s="11"/>
      <c r="C25" s="11"/>
      <c r="D25" s="11"/>
      <c r="E25" s="11"/>
      <c r="F25" s="11"/>
      <c r="G25" s="11"/>
      <c r="H25" s="11"/>
      <c r="I25" s="12"/>
      <c r="J25" s="12"/>
      <c r="K25" s="13"/>
    </row>
    <row r="26" spans="1:11" ht="15.75" x14ac:dyDescent="0.25">
      <c r="A26" s="9"/>
      <c r="B26" s="11"/>
      <c r="C26" s="11"/>
      <c r="D26" s="11"/>
      <c r="E26" s="11"/>
      <c r="F26" s="11"/>
      <c r="G26" s="11"/>
      <c r="H26" s="11"/>
      <c r="I26" s="12"/>
      <c r="J26" s="12"/>
      <c r="K26" s="13"/>
    </row>
    <row r="27" spans="1:11" ht="15.75" x14ac:dyDescent="0.25">
      <c r="A27" s="9"/>
      <c r="B27" s="11"/>
      <c r="C27" s="11"/>
      <c r="D27" s="11"/>
      <c r="E27" s="11"/>
      <c r="F27" s="11"/>
      <c r="G27" s="11"/>
      <c r="H27" s="11"/>
      <c r="I27" s="12"/>
      <c r="J27" s="12"/>
      <c r="K27" s="13"/>
    </row>
    <row r="28" spans="1:11" ht="15.75" x14ac:dyDescent="0.25">
      <c r="A28" s="9"/>
      <c r="B28" s="11"/>
      <c r="C28" s="11"/>
      <c r="D28" s="11"/>
      <c r="E28" s="11"/>
      <c r="F28" s="11"/>
      <c r="G28" s="11"/>
      <c r="H28" s="11"/>
      <c r="I28" s="12"/>
      <c r="J28" s="12"/>
      <c r="K28" s="13"/>
    </row>
    <row r="29" spans="1:11" x14ac:dyDescent="0.25">
      <c r="B29" s="17"/>
      <c r="C29" s="17"/>
      <c r="D29" s="11"/>
      <c r="E29" s="17"/>
      <c r="F29" s="17"/>
      <c r="G29" s="3"/>
      <c r="H29" s="3"/>
      <c r="I29" s="3"/>
    </row>
    <row r="30" spans="1:11" x14ac:dyDescent="0.25">
      <c r="B30" s="17"/>
      <c r="C30" s="17"/>
      <c r="D30" s="11"/>
      <c r="E30" s="17"/>
      <c r="F30" s="17"/>
      <c r="G30" s="3"/>
      <c r="H30" s="3"/>
      <c r="I30" s="3"/>
    </row>
    <row r="31" spans="1:11" x14ac:dyDescent="0.25">
      <c r="B31" s="17"/>
      <c r="C31" s="17"/>
      <c r="D31" s="17"/>
      <c r="E31" s="17"/>
      <c r="F31" s="17"/>
      <c r="G31" s="3"/>
      <c r="H31" s="3"/>
      <c r="I31" s="3"/>
    </row>
    <row r="32" spans="1:11" x14ac:dyDescent="0.25">
      <c r="B32" s="18"/>
      <c r="C32" s="18"/>
      <c r="D32" s="18"/>
      <c r="E32" s="18"/>
      <c r="F32" s="18"/>
    </row>
    <row r="33" spans="2:6" x14ac:dyDescent="0.25">
      <c r="B33" s="18"/>
      <c r="C33" s="18"/>
      <c r="D33" s="18"/>
      <c r="E33" s="18"/>
      <c r="F33" s="18"/>
    </row>
    <row r="34" spans="2:6" x14ac:dyDescent="0.25">
      <c r="B34" s="18"/>
      <c r="C34" s="18"/>
      <c r="D34" s="18"/>
      <c r="E34" s="18"/>
      <c r="F34" s="18"/>
    </row>
    <row r="35" spans="2:6" x14ac:dyDescent="0.25">
      <c r="B35" s="18"/>
      <c r="C35" s="18"/>
      <c r="D35" s="18"/>
      <c r="E35" s="18"/>
      <c r="F35" s="18"/>
    </row>
    <row r="36" spans="2:6" x14ac:dyDescent="0.25">
      <c r="B36" s="18"/>
      <c r="C36" s="18"/>
      <c r="D36" s="18"/>
      <c r="E36" s="18"/>
      <c r="F36" s="18"/>
    </row>
    <row r="37" spans="2:6" x14ac:dyDescent="0.25">
      <c r="B37" s="18"/>
      <c r="C37" s="18"/>
      <c r="D37" s="18"/>
      <c r="E37" s="18"/>
      <c r="F37" s="18"/>
    </row>
    <row r="38" spans="2:6" x14ac:dyDescent="0.25">
      <c r="B38" s="18"/>
      <c r="C38" s="18"/>
      <c r="D38" s="18"/>
      <c r="E38" s="18"/>
      <c r="F38" s="18"/>
    </row>
    <row r="39" spans="2:6" x14ac:dyDescent="0.25">
      <c r="B39" s="18"/>
      <c r="C39" s="18"/>
      <c r="D39" s="18"/>
      <c r="E39" s="18"/>
      <c r="F39" s="18"/>
    </row>
    <row r="101" spans="2:5" x14ac:dyDescent="0.25">
      <c r="B101" s="2" t="s">
        <v>13</v>
      </c>
      <c r="C101" s="2" t="s">
        <v>14</v>
      </c>
      <c r="D101" s="2" t="s">
        <v>15</v>
      </c>
      <c r="E101" s="2" t="s">
        <v>16</v>
      </c>
    </row>
  </sheetData>
  <mergeCells count="2">
    <mergeCell ref="B6:D6"/>
    <mergeCell ref="B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workbookViewId="0">
      <selection activeCell="A4" sqref="A4"/>
    </sheetView>
  </sheetViews>
  <sheetFormatPr baseColWidth="10" defaultColWidth="11.42578125" defaultRowHeight="15" x14ac:dyDescent="0.25"/>
  <cols>
    <col min="1" max="1" width="56.42578125" style="2" customWidth="1"/>
    <col min="2" max="3" width="11.7109375" style="2" customWidth="1"/>
    <col min="4" max="4" width="13.5703125" style="2" customWidth="1"/>
    <col min="5" max="5" width="12.7109375" style="2" customWidth="1"/>
    <col min="6" max="6" width="13.140625" style="2" bestFit="1" customWidth="1"/>
    <col min="7" max="7" width="12.5703125" style="2" customWidth="1"/>
    <col min="8" max="8" width="13.5703125" style="2" customWidth="1"/>
    <col min="9" max="9" width="11.42578125" style="2"/>
    <col min="10" max="10" width="14.42578125" style="2" bestFit="1" customWidth="1"/>
    <col min="11" max="16384" width="11.42578125" style="2"/>
  </cols>
  <sheetData>
    <row r="1" spans="1:11" ht="15.75" x14ac:dyDescent="0.25">
      <c r="A1" s="1"/>
    </row>
    <row r="2" spans="1:11" ht="15.75" x14ac:dyDescent="0.25">
      <c r="A2" s="1"/>
    </row>
    <row r="4" spans="1:11" ht="15.75" x14ac:dyDescent="0.25">
      <c r="A4" s="1" t="s">
        <v>171</v>
      </c>
    </row>
    <row r="5" spans="1:11" ht="15.75" x14ac:dyDescent="0.25">
      <c r="A5" s="1" t="s">
        <v>22</v>
      </c>
      <c r="B5" s="3"/>
      <c r="C5" s="3"/>
      <c r="D5" s="3"/>
      <c r="E5" s="3"/>
      <c r="F5" s="3"/>
      <c r="G5" s="3"/>
      <c r="H5" s="3"/>
      <c r="I5" s="3"/>
    </row>
    <row r="6" spans="1:11" ht="15" customHeight="1" x14ac:dyDescent="0.25">
      <c r="A6" s="3"/>
      <c r="B6" s="86"/>
      <c r="C6" s="86"/>
      <c r="D6" s="86"/>
      <c r="E6" s="20"/>
      <c r="F6" s="5"/>
      <c r="G6" s="3"/>
      <c r="H6" s="3"/>
      <c r="I6" s="3"/>
    </row>
    <row r="7" spans="1:11" x14ac:dyDescent="0.25">
      <c r="A7" s="6" t="s">
        <v>23</v>
      </c>
      <c r="B7" s="51">
        <v>1974</v>
      </c>
      <c r="C7" s="51">
        <v>1975</v>
      </c>
      <c r="D7" s="51">
        <v>1976</v>
      </c>
      <c r="E7" s="51">
        <v>1977</v>
      </c>
      <c r="F7" s="51">
        <v>1978</v>
      </c>
      <c r="G7" s="51" t="s">
        <v>24</v>
      </c>
      <c r="H7" s="7"/>
      <c r="I7" s="3"/>
    </row>
    <row r="8" spans="1:11" ht="26.25" customHeight="1" x14ac:dyDescent="0.25">
      <c r="A8" s="8"/>
      <c r="B8" s="87"/>
      <c r="C8" s="87"/>
      <c r="D8" s="87"/>
      <c r="E8" s="87"/>
      <c r="F8" s="87"/>
      <c r="G8" s="87"/>
      <c r="H8" s="3"/>
      <c r="I8" s="3"/>
    </row>
    <row r="9" spans="1:11" ht="15.75" customHeight="1" x14ac:dyDescent="0.25">
      <c r="A9" s="9" t="s">
        <v>2</v>
      </c>
      <c r="B9" s="10">
        <f>+'Pagina 27'!B9/'Pagina 27'!B$18*100</f>
        <v>12.986827798869935</v>
      </c>
      <c r="C9" s="10">
        <f>+'Pagina 27'!C9/'Pagina 27'!C$18*100</f>
        <v>12.408264856060466</v>
      </c>
      <c r="D9" s="10">
        <f>+'Pagina 27'!D9/'Pagina 27'!D$18*100</f>
        <v>13.337420577416118</v>
      </c>
      <c r="E9" s="10">
        <f>+'Pagina 27'!E9/'Pagina 27'!E$18*100</f>
        <v>13.945518142953043</v>
      </c>
      <c r="F9" s="10">
        <f>+'Pagina 27'!F9/'Pagina 27'!F$18*100</f>
        <v>12.864211105002749</v>
      </c>
      <c r="G9" s="10">
        <f>+'Pagina 27'!G9/'Pagina 27'!G$18*100</f>
        <v>12.64657021660941</v>
      </c>
      <c r="H9" s="11"/>
      <c r="I9" s="12"/>
      <c r="J9" s="12"/>
      <c r="K9" s="13"/>
    </row>
    <row r="10" spans="1:11" ht="15.75" customHeight="1" x14ac:dyDescent="0.25">
      <c r="A10" s="9" t="s">
        <v>3</v>
      </c>
      <c r="B10" s="10">
        <f>+'Pagina 27'!B10/'Pagina 27'!B$18*100</f>
        <v>0.48482255850845768</v>
      </c>
      <c r="C10" s="10">
        <f>+'Pagina 27'!C10/'Pagina 27'!C$18*100</f>
        <v>0.483153675811204</v>
      </c>
      <c r="D10" s="10">
        <f>+'Pagina 27'!D10/'Pagina 27'!D$18*100</f>
        <v>0.46445955486196261</v>
      </c>
      <c r="E10" s="10">
        <f>+'Pagina 27'!E10/'Pagina 27'!E$18*100</f>
        <v>0.47521464155743204</v>
      </c>
      <c r="F10" s="10">
        <f>+'Pagina 27'!F10/'Pagina 27'!F$18*100</f>
        <v>0.43464815832875209</v>
      </c>
      <c r="G10" s="10">
        <f>+'Pagina 27'!G10/'Pagina 27'!G$18*100</f>
        <v>0.40321930291446911</v>
      </c>
      <c r="H10" s="11"/>
      <c r="I10" s="12"/>
      <c r="J10" s="12"/>
      <c r="K10" s="13"/>
    </row>
    <row r="11" spans="1:11" ht="15.75" customHeight="1" x14ac:dyDescent="0.25">
      <c r="A11" s="9" t="s">
        <v>4</v>
      </c>
      <c r="B11" s="10">
        <f>+'Pagina 27'!B11/'Pagina 27'!B$18*100</f>
        <v>51.098871718089946</v>
      </c>
      <c r="C11" s="10">
        <f>+'Pagina 27'!C11/'Pagina 27'!C$18*100</f>
        <v>50.635969327062092</v>
      </c>
      <c r="D11" s="10">
        <f>+'Pagina 27'!D11/'Pagina 27'!D$18*100</f>
        <v>49.910823765466503</v>
      </c>
      <c r="E11" s="10">
        <f>+'Pagina 27'!E11/'Pagina 27'!E$18*100</f>
        <v>48.902943150902722</v>
      </c>
      <c r="F11" s="10">
        <f>+'Pagina 27'!F11/'Pagina 27'!F$18*100</f>
        <v>50.077308960967557</v>
      </c>
      <c r="G11" s="10">
        <f>+'Pagina 27'!G11/'Pagina 27'!G$18*100</f>
        <v>50.966919888388894</v>
      </c>
      <c r="H11" s="11"/>
      <c r="I11" s="12"/>
      <c r="J11" s="12"/>
      <c r="K11" s="13"/>
    </row>
    <row r="12" spans="1:11" ht="15.75" x14ac:dyDescent="0.25">
      <c r="A12" s="9" t="s">
        <v>5</v>
      </c>
      <c r="B12" s="10">
        <f>+'Pagina 27'!B12/'Pagina 27'!B$18*100</f>
        <v>1.9517672851719161</v>
      </c>
      <c r="C12" s="10">
        <f>+'Pagina 27'!C12/'Pagina 27'!C$18*100</f>
        <v>2.0259512087992535</v>
      </c>
      <c r="D12" s="10">
        <f>+'Pagina 27'!D12/'Pagina 27'!D$18*100</f>
        <v>2.0956415115371754</v>
      </c>
      <c r="E12" s="10">
        <f>+'Pagina 27'!E12/'Pagina 27'!E$18*100</f>
        <v>2.2859767515811042</v>
      </c>
      <c r="F12" s="10">
        <f>+'Pagina 27'!F12/'Pagina 27'!F$18*100</f>
        <v>2.2625755909840568</v>
      </c>
      <c r="G12" s="10">
        <f>+'Pagina 27'!G12/'Pagina 27'!G$18*100</f>
        <v>2.3209303075756842</v>
      </c>
      <c r="H12" s="11"/>
      <c r="I12" s="12"/>
      <c r="J12" s="12"/>
      <c r="K12" s="13"/>
    </row>
    <row r="13" spans="1:11" ht="15.75" x14ac:dyDescent="0.25">
      <c r="A13" s="9" t="s">
        <v>6</v>
      </c>
      <c r="B13" s="10">
        <f>+'Pagina 27'!B13/'Pagina 27'!B$18*100</f>
        <v>3.6308218811828241</v>
      </c>
      <c r="C13" s="10">
        <f>+'Pagina 27'!C13/'Pagina 27'!C$18*100</f>
        <v>4.051902417598507</v>
      </c>
      <c r="D13" s="10">
        <f>+'Pagina 27'!D13/'Pagina 27'!D$18*100</f>
        <v>3.1583249730613461</v>
      </c>
      <c r="E13" s="10">
        <f>+'Pagina 27'!E13/'Pagina 27'!E$18*100</f>
        <v>3.6338904003109205</v>
      </c>
      <c r="F13" s="10">
        <f>+'Pagina 27'!F13/'Pagina 27'!F$18*100</f>
        <v>3.568238042880703</v>
      </c>
      <c r="G13" s="10">
        <f>+'Pagina 27'!G13/'Pagina 27'!G$18*100</f>
        <v>3.5322010935307491</v>
      </c>
      <c r="H13" s="11"/>
      <c r="I13" s="12"/>
      <c r="J13" s="12"/>
      <c r="K13" s="13"/>
    </row>
    <row r="14" spans="1:11" ht="15.75" x14ac:dyDescent="0.25">
      <c r="A14" s="9" t="s">
        <v>7</v>
      </c>
      <c r="B14" s="10">
        <f>+'Pagina 27'!B14/'Pagina 27'!B$18*100</f>
        <v>12.339803575566368</v>
      </c>
      <c r="C14" s="10">
        <f>+'Pagina 27'!C14/'Pagina 27'!C$18*100</f>
        <v>12.027598323603156</v>
      </c>
      <c r="D14" s="10">
        <f>+'Pagina 27'!D14/'Pagina 27'!D$18*100</f>
        <v>12.027644632705382</v>
      </c>
      <c r="E14" s="10">
        <f>+'Pagina 27'!E14/'Pagina 27'!E$18*100</f>
        <v>12.012860827474119</v>
      </c>
      <c r="F14" s="10">
        <f>+'Pagina 27'!F14/'Pagina 27'!F$18*100</f>
        <v>12.096275426058273</v>
      </c>
      <c r="G14" s="10">
        <f>+'Pagina 27'!G14/'Pagina 27'!G$18*100</f>
        <v>12.414315898130674</v>
      </c>
      <c r="H14" s="11"/>
      <c r="I14" s="12"/>
      <c r="J14" s="12"/>
      <c r="K14" s="13"/>
    </row>
    <row r="15" spans="1:11" ht="15.75" x14ac:dyDescent="0.25">
      <c r="A15" s="9" t="s">
        <v>8</v>
      </c>
      <c r="B15" s="10">
        <f>+'Pagina 27'!B15/'Pagina 27'!B$18*100</f>
        <v>7.2848154287649498</v>
      </c>
      <c r="C15" s="10">
        <f>+'Pagina 27'!C15/'Pagina 27'!C$18*100</f>
        <v>7.5931992459874449</v>
      </c>
      <c r="D15" s="10">
        <f>+'Pagina 27'!D15/'Pagina 27'!D$18*100</f>
        <v>8.0853119310370438</v>
      </c>
      <c r="E15" s="10">
        <f>+'Pagina 27'!E15/'Pagina 27'!E$18*100</f>
        <v>8.3489382750945129</v>
      </c>
      <c r="F15" s="10">
        <f>+'Pagina 27'!F15/'Pagina 27'!F$18*100</f>
        <v>8.5331913139087412</v>
      </c>
      <c r="G15" s="10">
        <f>+'Pagina 27'!G15/'Pagina 27'!G$18*100</f>
        <v>8.5305075724585073</v>
      </c>
      <c r="H15" s="11"/>
      <c r="I15" s="12"/>
      <c r="J15" s="12"/>
      <c r="K15" s="13"/>
    </row>
    <row r="16" spans="1:11" ht="15.75" x14ac:dyDescent="0.25">
      <c r="A16" s="9" t="s">
        <v>9</v>
      </c>
      <c r="B16" s="10">
        <f>+'Pagina 27'!B16/'Pagina 27'!B$18*100</f>
        <v>3.7270734185337684</v>
      </c>
      <c r="C16" s="10">
        <f>+'Pagina 27'!C16/'Pagina 27'!C$18*100</f>
        <v>3.9457550191248325</v>
      </c>
      <c r="D16" s="10">
        <f>+'Pagina 27'!D16/'Pagina 27'!D$18*100</f>
        <v>4.115111656076988</v>
      </c>
      <c r="E16" s="10">
        <f>+'Pagina 27'!E16/'Pagina 27'!E$18*100</f>
        <v>3.9801434476910575</v>
      </c>
      <c r="F16" s="10">
        <f>+'Pagina 27'!F16/'Pagina 27'!F$18*100</f>
        <v>3.9513468938977461</v>
      </c>
      <c r="G16" s="10">
        <f>+'Pagina 27'!G16/'Pagina 27'!G$18*100</f>
        <v>4.1386429251141106</v>
      </c>
      <c r="H16" s="11"/>
      <c r="I16" s="12"/>
      <c r="J16" s="12"/>
      <c r="K16" s="13"/>
    </row>
    <row r="17" spans="1:11" ht="15.75" x14ac:dyDescent="0.25">
      <c r="A17" s="9" t="s">
        <v>10</v>
      </c>
      <c r="B17" s="10">
        <f>+'Pagina 27'!B17/'Pagina 27'!B$18*100</f>
        <v>6.4951963353118369</v>
      </c>
      <c r="C17" s="10">
        <f>+'Pagina 27'!C17/'Pagina 27'!C$18*100</f>
        <v>6.8282059259530392</v>
      </c>
      <c r="D17" s="10">
        <f>+'Pagina 27'!D17/'Pagina 27'!D$18*100</f>
        <v>6.8052613978374756</v>
      </c>
      <c r="E17" s="10">
        <f>+'Pagina 27'!E17/'Pagina 27'!E$18*100</f>
        <v>6.414514362435078</v>
      </c>
      <c r="F17" s="10">
        <f>+'Pagina 27'!F17/'Pagina 27'!F$18*100</f>
        <v>6.2122045079714132</v>
      </c>
      <c r="G17" s="10">
        <f>+'Pagina 27'!G17/'Pagina 27'!G$18*100</f>
        <v>5.0466927952774947</v>
      </c>
      <c r="H17" s="11"/>
      <c r="I17" s="12"/>
      <c r="J17" s="12"/>
      <c r="K17" s="13"/>
    </row>
    <row r="18" spans="1:11" ht="15.75" x14ac:dyDescent="0.25">
      <c r="A18" s="9" t="s">
        <v>11</v>
      </c>
      <c r="B18" s="19">
        <f>+'Pagina 27'!B18/'Pagina 27'!B$18*100</f>
        <v>100</v>
      </c>
      <c r="C18" s="19">
        <f>+'Pagina 27'!C18/'Pagina 27'!C$18*100</f>
        <v>100</v>
      </c>
      <c r="D18" s="19">
        <f>+'Pagina 27'!D18/'Pagina 27'!D$18*100</f>
        <v>100</v>
      </c>
      <c r="E18" s="19">
        <f>+'Pagina 27'!E18/'Pagina 27'!E$18*100</f>
        <v>100</v>
      </c>
      <c r="F18" s="19">
        <f>+'Pagina 27'!F18/'Pagina 27'!F$18*100</f>
        <v>100</v>
      </c>
      <c r="G18" s="19">
        <f>+'Pagina 27'!G18/'Pagina 27'!G$18*100</f>
        <v>100</v>
      </c>
      <c r="H18" s="11"/>
      <c r="I18" s="12"/>
      <c r="J18" s="12"/>
      <c r="K18" s="13"/>
    </row>
    <row r="19" spans="1:11" ht="15.75" x14ac:dyDescent="0.25">
      <c r="A19" s="15"/>
      <c r="B19" s="10"/>
      <c r="C19" s="10"/>
      <c r="D19" s="10"/>
      <c r="E19" s="10"/>
      <c r="F19" s="10"/>
      <c r="G19" s="10"/>
      <c r="H19" s="11"/>
      <c r="I19" s="12"/>
      <c r="J19" s="12"/>
      <c r="K19" s="13"/>
    </row>
    <row r="20" spans="1:11" ht="15.75" x14ac:dyDescent="0.25">
      <c r="B20" s="19"/>
      <c r="C20" s="19"/>
      <c r="D20" s="19"/>
      <c r="E20" s="19"/>
      <c r="F20" s="19"/>
      <c r="G20" s="19"/>
      <c r="H20" s="11"/>
      <c r="I20" s="12"/>
      <c r="J20" s="12"/>
      <c r="K20" s="13"/>
    </row>
    <row r="21" spans="1:11" ht="15.75" customHeight="1" x14ac:dyDescent="0.25">
      <c r="A21" s="15"/>
      <c r="B21" s="16"/>
      <c r="C21" s="11"/>
      <c r="D21" s="11"/>
      <c r="E21" s="11"/>
      <c r="F21" s="11"/>
      <c r="G21" s="11"/>
      <c r="H21" s="11"/>
      <c r="I21" s="12"/>
      <c r="J21" s="12"/>
      <c r="K21" s="13"/>
    </row>
    <row r="22" spans="1:11" ht="15.75" x14ac:dyDescent="0.25">
      <c r="A22" s="15"/>
      <c r="B22" s="16"/>
      <c r="C22" s="11"/>
      <c r="D22" s="11"/>
      <c r="E22" s="11"/>
      <c r="F22" s="11"/>
      <c r="G22" s="11"/>
      <c r="H22" s="11"/>
      <c r="I22" s="12"/>
      <c r="J22" s="12"/>
      <c r="K22" s="13"/>
    </row>
    <row r="23" spans="1:11" ht="15.75" x14ac:dyDescent="0.25">
      <c r="A23" s="15" t="s">
        <v>12</v>
      </c>
      <c r="B23" s="11"/>
      <c r="C23" s="11"/>
      <c r="D23" s="11"/>
      <c r="E23" s="11"/>
      <c r="F23" s="11"/>
      <c r="G23" s="11"/>
      <c r="H23" s="11"/>
      <c r="I23" s="12"/>
      <c r="J23" s="12"/>
      <c r="K23" s="13"/>
    </row>
    <row r="24" spans="1:11" ht="15.75" x14ac:dyDescent="0.25">
      <c r="A24" s="9"/>
      <c r="B24" s="11"/>
      <c r="C24" s="11"/>
      <c r="D24" s="11"/>
      <c r="E24" s="11"/>
      <c r="F24" s="11"/>
      <c r="G24" s="11"/>
      <c r="H24" s="11"/>
      <c r="I24" s="12"/>
      <c r="J24" s="12"/>
      <c r="K24" s="13"/>
    </row>
    <row r="25" spans="1:11" ht="15.75" x14ac:dyDescent="0.25">
      <c r="A25" s="9"/>
      <c r="B25" s="11"/>
      <c r="C25" s="11"/>
      <c r="D25" s="11"/>
      <c r="E25" s="11"/>
      <c r="F25" s="11"/>
      <c r="G25" s="11"/>
      <c r="H25" s="11"/>
      <c r="I25" s="12"/>
      <c r="J25" s="12"/>
      <c r="K25" s="13"/>
    </row>
    <row r="26" spans="1:11" ht="15.75" x14ac:dyDescent="0.25">
      <c r="A26" s="9"/>
      <c r="B26" s="11"/>
      <c r="C26" s="11"/>
      <c r="D26" s="11"/>
      <c r="E26" s="11"/>
      <c r="F26" s="11"/>
      <c r="G26" s="11"/>
      <c r="H26" s="11"/>
      <c r="I26" s="12"/>
      <c r="J26" s="12"/>
      <c r="K26" s="13"/>
    </row>
    <row r="27" spans="1:11" ht="15.75" x14ac:dyDescent="0.25">
      <c r="A27" s="9"/>
      <c r="B27" s="11"/>
      <c r="C27" s="11"/>
      <c r="D27" s="11"/>
      <c r="E27" s="11"/>
      <c r="F27" s="11"/>
      <c r="G27" s="11"/>
      <c r="H27" s="11"/>
      <c r="I27" s="12"/>
      <c r="J27" s="12"/>
      <c r="K27" s="13"/>
    </row>
    <row r="28" spans="1:11" ht="15.75" x14ac:dyDescent="0.25">
      <c r="A28" s="9"/>
      <c r="B28" s="11"/>
      <c r="C28" s="11"/>
      <c r="D28" s="11"/>
      <c r="E28" s="11"/>
      <c r="F28" s="11"/>
      <c r="G28" s="11"/>
      <c r="H28" s="11"/>
      <c r="I28" s="12"/>
      <c r="J28" s="12"/>
      <c r="K28" s="13"/>
    </row>
    <row r="29" spans="1:11" x14ac:dyDescent="0.25">
      <c r="B29" s="17"/>
      <c r="C29" s="17"/>
      <c r="D29" s="11"/>
      <c r="E29" s="17"/>
      <c r="F29" s="17"/>
      <c r="G29" s="3"/>
      <c r="H29" s="3"/>
      <c r="I29" s="3"/>
    </row>
    <row r="30" spans="1:11" x14ac:dyDescent="0.25">
      <c r="B30" s="17"/>
      <c r="C30" s="17"/>
      <c r="D30" s="11"/>
      <c r="E30" s="17"/>
      <c r="F30" s="17"/>
      <c r="G30" s="3"/>
      <c r="H30" s="3"/>
      <c r="I30" s="3"/>
    </row>
    <row r="31" spans="1:11" x14ac:dyDescent="0.25">
      <c r="B31" s="17"/>
      <c r="C31" s="17"/>
      <c r="D31" s="17"/>
      <c r="E31" s="17"/>
      <c r="F31" s="17"/>
      <c r="G31" s="3"/>
      <c r="H31" s="3"/>
      <c r="I31" s="3"/>
    </row>
    <row r="32" spans="1:11" x14ac:dyDescent="0.25">
      <c r="B32" s="18"/>
      <c r="C32" s="18"/>
      <c r="D32" s="18"/>
      <c r="E32" s="18"/>
      <c r="F32" s="18"/>
    </row>
    <row r="33" spans="2:6" x14ac:dyDescent="0.25">
      <c r="B33" s="18"/>
      <c r="C33" s="18"/>
      <c r="D33" s="18"/>
      <c r="E33" s="18"/>
      <c r="F33" s="18"/>
    </row>
    <row r="34" spans="2:6" x14ac:dyDescent="0.25">
      <c r="B34" s="18"/>
      <c r="C34" s="18"/>
      <c r="D34" s="18"/>
      <c r="E34" s="18"/>
      <c r="F34" s="18"/>
    </row>
    <row r="35" spans="2:6" x14ac:dyDescent="0.25">
      <c r="B35" s="18"/>
      <c r="C35" s="18"/>
      <c r="D35" s="18"/>
      <c r="E35" s="18"/>
      <c r="F35" s="18"/>
    </row>
    <row r="36" spans="2:6" x14ac:dyDescent="0.25">
      <c r="B36" s="18"/>
      <c r="C36" s="18"/>
      <c r="D36" s="18"/>
      <c r="E36" s="18"/>
      <c r="F36" s="18"/>
    </row>
    <row r="37" spans="2:6" x14ac:dyDescent="0.25">
      <c r="B37" s="18"/>
      <c r="C37" s="18"/>
      <c r="D37" s="18"/>
      <c r="E37" s="18"/>
      <c r="F37" s="18"/>
    </row>
    <row r="38" spans="2:6" x14ac:dyDescent="0.25">
      <c r="B38" s="18"/>
      <c r="C38" s="18"/>
      <c r="D38" s="18"/>
      <c r="E38" s="18"/>
      <c r="F38" s="18"/>
    </row>
    <row r="39" spans="2:6" x14ac:dyDescent="0.25">
      <c r="B39" s="18"/>
      <c r="C39" s="18"/>
      <c r="D39" s="18"/>
      <c r="E39" s="18"/>
      <c r="F39" s="18"/>
    </row>
    <row r="101" spans="2:5" x14ac:dyDescent="0.25">
      <c r="B101" s="2" t="s">
        <v>13</v>
      </c>
      <c r="C101" s="2" t="s">
        <v>14</v>
      </c>
      <c r="D101" s="2" t="s">
        <v>15</v>
      </c>
      <c r="E101" s="2" t="s">
        <v>16</v>
      </c>
    </row>
  </sheetData>
  <mergeCells count="2">
    <mergeCell ref="B6:D6"/>
    <mergeCell ref="B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A4" sqref="A4:A6"/>
    </sheetView>
  </sheetViews>
  <sheetFormatPr baseColWidth="10" defaultColWidth="11.42578125" defaultRowHeight="15" x14ac:dyDescent="0.25"/>
  <cols>
    <col min="1" max="1" width="56.42578125" style="2" customWidth="1"/>
    <col min="2" max="3" width="11.7109375" style="2" customWidth="1"/>
    <col min="4" max="4" width="13.5703125" style="2" customWidth="1"/>
    <col min="5" max="5" width="12.7109375" style="2" customWidth="1"/>
    <col min="6" max="6" width="13.140625" style="2" bestFit="1" customWidth="1"/>
    <col min="7" max="7" width="13.5703125" style="2" customWidth="1"/>
    <col min="8" max="8" width="11.42578125" style="2"/>
    <col min="9" max="9" width="14.42578125" style="2" bestFit="1" customWidth="1"/>
    <col min="10" max="16384" width="11.42578125" style="2"/>
  </cols>
  <sheetData>
    <row r="1" spans="1:10" ht="15.75" x14ac:dyDescent="0.25">
      <c r="A1" s="1"/>
    </row>
    <row r="2" spans="1:10" ht="15.75" x14ac:dyDescent="0.25">
      <c r="A2" s="1"/>
    </row>
    <row r="4" spans="1:10" ht="15.75" x14ac:dyDescent="0.25">
      <c r="A4" s="1" t="s">
        <v>27</v>
      </c>
    </row>
    <row r="5" spans="1:10" ht="15.75" x14ac:dyDescent="0.25">
      <c r="A5" s="1" t="s">
        <v>25</v>
      </c>
      <c r="B5" s="3"/>
      <c r="C5" s="3"/>
      <c r="D5" s="3"/>
      <c r="E5" s="3"/>
      <c r="F5" s="3"/>
      <c r="G5" s="3"/>
      <c r="H5" s="3"/>
    </row>
    <row r="6" spans="1:10" ht="15" customHeight="1" x14ac:dyDescent="0.25">
      <c r="A6" s="1" t="s">
        <v>26</v>
      </c>
      <c r="B6" s="86"/>
      <c r="C6" s="86"/>
      <c r="D6" s="86"/>
      <c r="E6" s="20"/>
      <c r="F6" s="5"/>
      <c r="G6" s="3"/>
      <c r="H6" s="3"/>
    </row>
    <row r="7" spans="1:10" x14ac:dyDescent="0.25">
      <c r="A7" s="6" t="s">
        <v>23</v>
      </c>
      <c r="B7" s="51">
        <v>1974</v>
      </c>
      <c r="C7" s="51">
        <v>1975</v>
      </c>
      <c r="D7" s="51">
        <v>1976</v>
      </c>
      <c r="E7" s="51">
        <v>1977</v>
      </c>
      <c r="F7" s="51">
        <v>1978</v>
      </c>
      <c r="G7" s="7"/>
      <c r="H7" s="3"/>
    </row>
    <row r="8" spans="1:10" ht="26.25" customHeight="1" x14ac:dyDescent="0.25">
      <c r="A8" s="8"/>
      <c r="B8" s="87" t="s">
        <v>28</v>
      </c>
      <c r="C8" s="87"/>
      <c r="D8" s="87"/>
      <c r="E8" s="87"/>
      <c r="F8" s="87"/>
      <c r="G8" s="3"/>
      <c r="H8" s="3"/>
    </row>
    <row r="9" spans="1:10" ht="15.75" customHeight="1" x14ac:dyDescent="0.25">
      <c r="A9" s="9" t="s">
        <v>2</v>
      </c>
      <c r="B9" s="10">
        <v>135.4</v>
      </c>
      <c r="C9" s="10">
        <v>126</v>
      </c>
      <c r="D9" s="10">
        <v>133.4</v>
      </c>
      <c r="E9" s="10">
        <v>146.69999999999999</v>
      </c>
      <c r="F9" s="10">
        <v>139.1</v>
      </c>
      <c r="G9" s="11"/>
      <c r="H9" s="12"/>
      <c r="I9" s="12"/>
      <c r="J9" s="13"/>
    </row>
    <row r="10" spans="1:10" ht="15.75" customHeight="1" x14ac:dyDescent="0.25">
      <c r="A10" s="9" t="s">
        <v>3</v>
      </c>
      <c r="B10" s="10">
        <v>328.3</v>
      </c>
      <c r="C10" s="10">
        <v>318.39999999999998</v>
      </c>
      <c r="D10" s="10">
        <v>301.3</v>
      </c>
      <c r="E10" s="10">
        <v>325.5</v>
      </c>
      <c r="F10" s="10">
        <v>305.60000000000002</v>
      </c>
      <c r="G10" s="11"/>
      <c r="H10" s="12"/>
      <c r="I10" s="12"/>
      <c r="J10" s="13"/>
    </row>
    <row r="11" spans="1:10" ht="15.75" customHeight="1" x14ac:dyDescent="0.25">
      <c r="A11" s="9" t="s">
        <v>4</v>
      </c>
      <c r="B11" s="10">
        <v>234.9</v>
      </c>
      <c r="C11" s="10">
        <v>226.7</v>
      </c>
      <c r="D11" s="10">
        <v>220.1</v>
      </c>
      <c r="E11" s="10">
        <v>226.8</v>
      </c>
      <c r="F11" s="10">
        <v>238.8</v>
      </c>
      <c r="G11" s="11"/>
      <c r="H11" s="12"/>
      <c r="I11" s="12"/>
      <c r="J11" s="13"/>
    </row>
    <row r="12" spans="1:10" ht="15.75" x14ac:dyDescent="0.25">
      <c r="A12" s="9" t="s">
        <v>5</v>
      </c>
      <c r="B12" s="10">
        <v>342.6</v>
      </c>
      <c r="C12" s="10">
        <v>346.5</v>
      </c>
      <c r="D12" s="10">
        <v>352.8</v>
      </c>
      <c r="E12" s="10">
        <v>404.8</v>
      </c>
      <c r="F12" s="10">
        <v>412.1</v>
      </c>
      <c r="G12" s="11"/>
      <c r="H12" s="12"/>
      <c r="I12" s="12"/>
      <c r="J12" s="13"/>
    </row>
    <row r="13" spans="1:10" ht="15.75" x14ac:dyDescent="0.25">
      <c r="A13" s="9" t="s">
        <v>6</v>
      </c>
      <c r="B13" s="10">
        <v>174</v>
      </c>
      <c r="C13" s="10">
        <v>189.1</v>
      </c>
      <c r="D13" s="10">
        <v>145.19999999999999</v>
      </c>
      <c r="E13" s="10">
        <v>175.7</v>
      </c>
      <c r="F13" s="10">
        <v>177.4</v>
      </c>
      <c r="G13" s="11"/>
      <c r="H13" s="12"/>
      <c r="I13" s="12"/>
      <c r="J13" s="13"/>
    </row>
    <row r="14" spans="1:10" ht="15.75" x14ac:dyDescent="0.25">
      <c r="A14" s="9" t="s">
        <v>7</v>
      </c>
      <c r="B14" s="10">
        <v>206.6</v>
      </c>
      <c r="C14" s="10">
        <v>196.1</v>
      </c>
      <c r="D14" s="10">
        <v>193.2</v>
      </c>
      <c r="E14" s="10">
        <v>202.9</v>
      </c>
      <c r="F14" s="10">
        <v>210.1</v>
      </c>
      <c r="G14" s="11"/>
      <c r="H14" s="12"/>
      <c r="I14" s="12"/>
      <c r="J14" s="13"/>
    </row>
    <row r="15" spans="1:10" ht="15.75" x14ac:dyDescent="0.25">
      <c r="A15" s="9" t="s">
        <v>8</v>
      </c>
      <c r="B15" s="10">
        <v>230</v>
      </c>
      <c r="C15" s="10">
        <v>233.5</v>
      </c>
      <c r="D15" s="10">
        <v>244.9</v>
      </c>
      <c r="E15" s="10">
        <v>265.89999999999998</v>
      </c>
      <c r="F15" s="10">
        <v>279.5</v>
      </c>
      <c r="G15" s="11"/>
      <c r="H15" s="12"/>
      <c r="I15" s="12"/>
      <c r="J15" s="13"/>
    </row>
    <row r="16" spans="1:10" ht="15.75" x14ac:dyDescent="0.25">
      <c r="A16" s="9" t="s">
        <v>9</v>
      </c>
      <c r="B16" s="10">
        <v>159</v>
      </c>
      <c r="C16" s="10">
        <v>163.9</v>
      </c>
      <c r="D16" s="10">
        <v>168.5</v>
      </c>
      <c r="E16" s="10">
        <v>171.3</v>
      </c>
      <c r="F16" s="10">
        <v>174.9</v>
      </c>
      <c r="G16" s="11"/>
      <c r="H16" s="12"/>
      <c r="I16" s="12"/>
      <c r="J16" s="13"/>
    </row>
    <row r="17" spans="1:10" ht="15.75" x14ac:dyDescent="0.25">
      <c r="A17" s="9" t="s">
        <v>10</v>
      </c>
      <c r="B17" s="10">
        <v>186.1</v>
      </c>
      <c r="C17" s="10">
        <v>190.6</v>
      </c>
      <c r="D17" s="10">
        <v>187</v>
      </c>
      <c r="E17" s="10">
        <v>185.4</v>
      </c>
      <c r="F17" s="10">
        <v>184.6</v>
      </c>
      <c r="G17" s="11"/>
      <c r="H17" s="12"/>
      <c r="I17" s="12"/>
      <c r="J17" s="13"/>
    </row>
    <row r="18" spans="1:10" ht="15.75" x14ac:dyDescent="0.25">
      <c r="A18" s="9" t="s">
        <v>11</v>
      </c>
      <c r="B18" s="19">
        <v>203.6</v>
      </c>
      <c r="C18" s="19">
        <v>198.3</v>
      </c>
      <c r="D18" s="19">
        <v>195.3</v>
      </c>
      <c r="E18" s="19">
        <v>205.4</v>
      </c>
      <c r="F18" s="19">
        <v>211.2</v>
      </c>
      <c r="G18" s="11"/>
      <c r="H18" s="12"/>
      <c r="I18" s="12"/>
      <c r="J18" s="13"/>
    </row>
    <row r="19" spans="1:10" ht="15.75" x14ac:dyDescent="0.25">
      <c r="A19" s="15"/>
      <c r="B19" s="10"/>
      <c r="C19" s="10"/>
      <c r="D19" s="10"/>
      <c r="E19" s="10"/>
      <c r="F19" s="10"/>
      <c r="G19" s="11"/>
      <c r="H19" s="12"/>
      <c r="I19" s="12"/>
      <c r="J19" s="13"/>
    </row>
    <row r="20" spans="1:10" ht="15.75" x14ac:dyDescent="0.25">
      <c r="B20" s="19"/>
      <c r="C20" s="19"/>
      <c r="D20" s="19"/>
      <c r="E20" s="19"/>
      <c r="F20" s="19"/>
      <c r="G20" s="11"/>
      <c r="H20" s="12"/>
      <c r="I20" s="12"/>
      <c r="J20" s="13"/>
    </row>
    <row r="21" spans="1:10" ht="15.75" customHeight="1" x14ac:dyDescent="0.25">
      <c r="A21" s="15"/>
      <c r="B21" s="16"/>
      <c r="C21" s="11"/>
      <c r="D21" s="11"/>
      <c r="E21" s="11"/>
      <c r="F21" s="11"/>
      <c r="G21" s="11"/>
      <c r="H21" s="12"/>
      <c r="I21" s="12"/>
      <c r="J21" s="13"/>
    </row>
    <row r="22" spans="1:10" ht="15.75" x14ac:dyDescent="0.25">
      <c r="A22" s="15"/>
      <c r="B22" s="16"/>
      <c r="C22" s="11"/>
      <c r="D22" s="11"/>
      <c r="E22" s="11"/>
      <c r="F22" s="11"/>
      <c r="G22" s="11"/>
      <c r="H22" s="12"/>
      <c r="I22" s="12"/>
      <c r="J22" s="13"/>
    </row>
    <row r="23" spans="1:10" ht="15.75" x14ac:dyDescent="0.25">
      <c r="A23" s="15"/>
      <c r="B23" s="11"/>
      <c r="C23" s="11"/>
      <c r="D23" s="11"/>
      <c r="E23" s="11"/>
      <c r="F23" s="11"/>
      <c r="G23" s="11"/>
      <c r="H23" s="12"/>
      <c r="I23" s="12"/>
      <c r="J23" s="13"/>
    </row>
    <row r="24" spans="1:10" ht="15.75" x14ac:dyDescent="0.25">
      <c r="A24" s="9"/>
      <c r="B24" s="11"/>
      <c r="C24" s="11"/>
      <c r="D24" s="11"/>
      <c r="E24" s="11"/>
      <c r="F24" s="11"/>
      <c r="G24" s="11"/>
      <c r="H24" s="12"/>
      <c r="I24" s="12"/>
      <c r="J24" s="13"/>
    </row>
    <row r="25" spans="1:10" ht="15.75" x14ac:dyDescent="0.25">
      <c r="A25" s="9"/>
      <c r="B25" s="11"/>
      <c r="C25" s="11"/>
      <c r="D25" s="11"/>
      <c r="E25" s="11"/>
      <c r="F25" s="11"/>
      <c r="G25" s="11"/>
      <c r="H25" s="12"/>
      <c r="I25" s="12"/>
      <c r="J25" s="13"/>
    </row>
    <row r="26" spans="1:10" ht="15.75" x14ac:dyDescent="0.25">
      <c r="A26" s="9"/>
      <c r="B26" s="11"/>
      <c r="C26" s="11"/>
      <c r="D26" s="11"/>
      <c r="E26" s="11"/>
      <c r="F26" s="11"/>
      <c r="G26" s="11"/>
      <c r="H26" s="12"/>
      <c r="I26" s="12"/>
      <c r="J26" s="13"/>
    </row>
    <row r="27" spans="1:10" ht="15.75" x14ac:dyDescent="0.25">
      <c r="A27" s="9"/>
      <c r="B27" s="11"/>
      <c r="C27" s="11"/>
      <c r="D27" s="11"/>
      <c r="E27" s="11"/>
      <c r="F27" s="11"/>
      <c r="G27" s="11"/>
      <c r="H27" s="12"/>
      <c r="I27" s="12"/>
      <c r="J27" s="13"/>
    </row>
    <row r="28" spans="1:10" ht="15.75" x14ac:dyDescent="0.25">
      <c r="A28" s="9"/>
      <c r="B28" s="11"/>
      <c r="C28" s="11"/>
      <c r="D28" s="11"/>
      <c r="E28" s="11"/>
      <c r="F28" s="11"/>
      <c r="G28" s="11"/>
      <c r="H28" s="12"/>
      <c r="I28" s="12"/>
      <c r="J28" s="13"/>
    </row>
    <row r="29" spans="1:10" x14ac:dyDescent="0.25">
      <c r="B29" s="17"/>
      <c r="C29" s="17"/>
      <c r="D29" s="11"/>
      <c r="E29" s="17"/>
      <c r="F29" s="17"/>
      <c r="G29" s="3"/>
      <c r="H29" s="3"/>
    </row>
    <row r="30" spans="1:10" x14ac:dyDescent="0.25">
      <c r="B30" s="17"/>
      <c r="C30" s="17"/>
      <c r="D30" s="11"/>
      <c r="E30" s="17"/>
      <c r="F30" s="17"/>
      <c r="G30" s="3"/>
      <c r="H30" s="3"/>
    </row>
    <row r="31" spans="1:10" x14ac:dyDescent="0.25">
      <c r="B31" s="17"/>
      <c r="C31" s="17"/>
      <c r="D31" s="17"/>
      <c r="E31" s="17"/>
      <c r="F31" s="17"/>
      <c r="G31" s="3"/>
      <c r="H31" s="3"/>
    </row>
    <row r="32" spans="1:10" x14ac:dyDescent="0.25">
      <c r="B32" s="18"/>
      <c r="C32" s="18"/>
      <c r="D32" s="18"/>
      <c r="E32" s="18"/>
      <c r="F32" s="18"/>
    </row>
    <row r="33" spans="2:6" x14ac:dyDescent="0.25">
      <c r="B33" s="18"/>
      <c r="C33" s="18"/>
      <c r="D33" s="18"/>
      <c r="E33" s="18"/>
      <c r="F33" s="18"/>
    </row>
    <row r="34" spans="2:6" x14ac:dyDescent="0.25">
      <c r="B34" s="18"/>
      <c r="C34" s="18"/>
      <c r="D34" s="18"/>
      <c r="E34" s="18"/>
      <c r="F34" s="18"/>
    </row>
    <row r="35" spans="2:6" x14ac:dyDescent="0.25">
      <c r="B35" s="18"/>
      <c r="C35" s="18"/>
      <c r="D35" s="18"/>
      <c r="E35" s="18"/>
      <c r="F35" s="18"/>
    </row>
    <row r="36" spans="2:6" x14ac:dyDescent="0.25">
      <c r="B36" s="18"/>
      <c r="C36" s="18"/>
      <c r="D36" s="18"/>
      <c r="E36" s="18"/>
      <c r="F36" s="18"/>
    </row>
    <row r="37" spans="2:6" x14ac:dyDescent="0.25">
      <c r="B37" s="18"/>
      <c r="C37" s="18"/>
      <c r="D37" s="18"/>
      <c r="E37" s="18"/>
      <c r="F37" s="18"/>
    </row>
    <row r="38" spans="2:6" x14ac:dyDescent="0.25">
      <c r="B38" s="18"/>
      <c r="C38" s="18"/>
      <c r="D38" s="18"/>
      <c r="E38" s="18"/>
      <c r="F38" s="18"/>
    </row>
    <row r="39" spans="2:6" x14ac:dyDescent="0.25">
      <c r="B39" s="18"/>
      <c r="C39" s="18"/>
      <c r="D39" s="18"/>
      <c r="E39" s="18"/>
      <c r="F39" s="18"/>
    </row>
    <row r="101" spans="2:5" x14ac:dyDescent="0.25">
      <c r="B101" s="2" t="s">
        <v>13</v>
      </c>
      <c r="C101" s="2" t="s">
        <v>14</v>
      </c>
      <c r="D101" s="2" t="s">
        <v>15</v>
      </c>
      <c r="E101" s="2" t="s">
        <v>16</v>
      </c>
    </row>
  </sheetData>
  <mergeCells count="2">
    <mergeCell ref="B6:D6"/>
    <mergeCell ref="B8:F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workbookViewId="0"/>
  </sheetViews>
  <sheetFormatPr baseColWidth="10" defaultColWidth="11.42578125" defaultRowHeight="15" x14ac:dyDescent="0.25"/>
  <cols>
    <col min="1" max="1" width="56.42578125" style="2" customWidth="1"/>
    <col min="2" max="3" width="11.7109375" style="2" customWidth="1"/>
    <col min="4" max="4" width="13.5703125" style="2" customWidth="1"/>
    <col min="5" max="5" width="12.7109375" style="2" customWidth="1"/>
    <col min="6" max="6" width="13.140625" style="2" bestFit="1" customWidth="1"/>
    <col min="7" max="7" width="12.5703125" style="2" customWidth="1"/>
    <col min="8" max="8" width="13.5703125" style="2" customWidth="1"/>
    <col min="9" max="9" width="11.42578125" style="2"/>
    <col min="10" max="10" width="14.42578125" style="2" bestFit="1" customWidth="1"/>
    <col min="11" max="16384" width="11.42578125" style="2"/>
  </cols>
  <sheetData>
    <row r="1" spans="1:11" ht="15.75" x14ac:dyDescent="0.25">
      <c r="A1" s="1"/>
    </row>
    <row r="2" spans="1:11" ht="15.75" x14ac:dyDescent="0.25">
      <c r="A2" s="1"/>
    </row>
    <row r="4" spans="1:11" ht="15.75" x14ac:dyDescent="0.25">
      <c r="A4" s="1" t="s">
        <v>171</v>
      </c>
    </row>
    <row r="5" spans="1:11" ht="15.75" x14ac:dyDescent="0.25">
      <c r="A5" s="1" t="s">
        <v>25</v>
      </c>
      <c r="B5" s="3"/>
      <c r="C5" s="3"/>
      <c r="D5" s="3"/>
      <c r="E5" s="3"/>
      <c r="F5" s="3"/>
      <c r="G5" s="3"/>
      <c r="H5" s="3"/>
      <c r="I5" s="3"/>
    </row>
    <row r="6" spans="1:11" ht="15" customHeight="1" x14ac:dyDescent="0.25">
      <c r="A6" s="1" t="s">
        <v>26</v>
      </c>
      <c r="B6" s="86"/>
      <c r="C6" s="86"/>
      <c r="D6" s="86"/>
      <c r="E6" s="20"/>
      <c r="F6" s="5"/>
      <c r="G6" s="3"/>
      <c r="H6" s="3"/>
      <c r="I6" s="3"/>
    </row>
    <row r="7" spans="1:11" x14ac:dyDescent="0.25">
      <c r="A7" s="6" t="s">
        <v>23</v>
      </c>
      <c r="B7" s="51">
        <v>1974</v>
      </c>
      <c r="C7" s="51">
        <v>1975</v>
      </c>
      <c r="D7" s="51">
        <v>1976</v>
      </c>
      <c r="E7" s="51">
        <v>1977</v>
      </c>
      <c r="F7" s="51">
        <v>1978</v>
      </c>
      <c r="G7" s="51" t="s">
        <v>24</v>
      </c>
      <c r="H7" s="7"/>
      <c r="I7" s="3"/>
    </row>
    <row r="8" spans="1:11" ht="26.25" customHeight="1" x14ac:dyDescent="0.25">
      <c r="A8" s="8"/>
      <c r="B8" s="87"/>
      <c r="C8" s="87"/>
      <c r="D8" s="87"/>
      <c r="E8" s="87"/>
      <c r="F8" s="87"/>
      <c r="G8" s="87"/>
      <c r="H8" s="3"/>
      <c r="I8" s="3"/>
    </row>
    <row r="9" spans="1:11" ht="15.75" customHeight="1" x14ac:dyDescent="0.25">
      <c r="A9" s="9" t="s">
        <v>2</v>
      </c>
      <c r="B9" s="10">
        <v>-1.7</v>
      </c>
      <c r="C9" s="10">
        <f>(+'Pagina 35'!C9/'Pagina 35'!B9-1)*100</f>
        <v>-6.9423929098966113</v>
      </c>
      <c r="D9" s="10">
        <f>(+'Pagina 35'!D9/'Pagina 35'!C9-1)*100</f>
        <v>5.8730158730158744</v>
      </c>
      <c r="E9" s="10">
        <f>(+'Pagina 35'!E9/'Pagina 35'!D9-1)*100</f>
        <v>9.9700149925037387</v>
      </c>
      <c r="F9" s="10">
        <f>(+'Pagina 35'!F9/'Pagina 35'!E9-1)*100</f>
        <v>-5.18064076346284</v>
      </c>
      <c r="G9" s="10">
        <v>4.7</v>
      </c>
      <c r="H9" s="11"/>
      <c r="I9" s="12"/>
      <c r="J9" s="12"/>
      <c r="K9" s="13"/>
    </row>
    <row r="10" spans="1:11" ht="15.75" customHeight="1" x14ac:dyDescent="0.25">
      <c r="A10" s="9" t="s">
        <v>3</v>
      </c>
      <c r="B10" s="10">
        <v>2.6</v>
      </c>
      <c r="C10" s="10">
        <f>(+'Pagina 35'!C10/'Pagina 35'!B10-1)*100</f>
        <v>-3.0155345720377813</v>
      </c>
      <c r="D10" s="10">
        <f>(+'Pagina 35'!D10/'Pagina 35'!C10-1)*100</f>
        <v>-5.3706030150753703</v>
      </c>
      <c r="E10" s="10">
        <f>(+'Pagina 35'!E10/'Pagina 35'!D10-1)*100</f>
        <v>8.0318619316295923</v>
      </c>
      <c r="F10" s="10">
        <f>(+'Pagina 35'!F10/'Pagina 35'!E10-1)*100</f>
        <v>-6.1136712749615851</v>
      </c>
      <c r="G10" s="10">
        <v>-1.2</v>
      </c>
      <c r="H10" s="11"/>
      <c r="I10" s="12"/>
      <c r="J10" s="12"/>
      <c r="K10" s="13"/>
    </row>
    <row r="11" spans="1:11" ht="15.75" customHeight="1" x14ac:dyDescent="0.25">
      <c r="A11" s="9" t="s">
        <v>4</v>
      </c>
      <c r="B11" s="10">
        <v>6.2</v>
      </c>
      <c r="C11" s="10">
        <f>(+'Pagina 35'!C11/'Pagina 35'!B11-1)*100</f>
        <v>-3.4908471690080933</v>
      </c>
      <c r="D11" s="10">
        <f>(+'Pagina 35'!D11/'Pagina 35'!C11-1)*100</f>
        <v>-2.9113365681517456</v>
      </c>
      <c r="E11" s="10">
        <f>(+'Pagina 35'!E11/'Pagina 35'!D11-1)*100</f>
        <v>3.0440708768741498</v>
      </c>
      <c r="F11" s="10">
        <f>(+'Pagina 35'!F11/'Pagina 35'!E11-1)*100</f>
        <v>5.2910052910053018</v>
      </c>
      <c r="G11" s="10">
        <v>8.4</v>
      </c>
      <c r="H11" s="11"/>
      <c r="I11" s="12"/>
      <c r="J11" s="12"/>
      <c r="K11" s="13"/>
    </row>
    <row r="12" spans="1:11" ht="15.75" x14ac:dyDescent="0.25">
      <c r="A12" s="9" t="s">
        <v>5</v>
      </c>
      <c r="B12" s="10">
        <v>5.2</v>
      </c>
      <c r="C12" s="10">
        <f>(+'Pagina 35'!C12/'Pagina 35'!B12-1)*100</f>
        <v>1.138353765323985</v>
      </c>
      <c r="D12" s="10">
        <f>(+'Pagina 35'!D12/'Pagina 35'!C12-1)*100</f>
        <v>1.8181818181818299</v>
      </c>
      <c r="E12" s="10">
        <f>(+'Pagina 35'!E12/'Pagina 35'!D12-1)*100</f>
        <v>14.739229024943313</v>
      </c>
      <c r="F12" s="10">
        <f>(+'Pagina 35'!F12/'Pagina 35'!E12-1)*100</f>
        <v>1.8033596837944588</v>
      </c>
      <c r="G12" s="10">
        <v>9.3000000000000007</v>
      </c>
      <c r="H12" s="11"/>
      <c r="I12" s="12"/>
      <c r="J12" s="12"/>
      <c r="K12" s="13"/>
    </row>
    <row r="13" spans="1:11" ht="15.75" x14ac:dyDescent="0.25">
      <c r="A13" s="9" t="s">
        <v>6</v>
      </c>
      <c r="B13" s="10">
        <v>12.7</v>
      </c>
      <c r="C13" s="10">
        <f>(+'Pagina 35'!C13/'Pagina 35'!B13-1)*100</f>
        <v>8.6781609195402343</v>
      </c>
      <c r="D13" s="10">
        <f>(+'Pagina 35'!D13/'Pagina 35'!C13-1)*100</f>
        <v>-23.215230037017452</v>
      </c>
      <c r="E13" s="10">
        <f>(+'Pagina 35'!E13/'Pagina 35'!D13-1)*100</f>
        <v>21.005509641873289</v>
      </c>
      <c r="F13" s="10">
        <f>(+'Pagina 35'!F13/'Pagina 35'!E13-1)*100</f>
        <v>0.96755833807626868</v>
      </c>
      <c r="G13" s="10">
        <v>5.4</v>
      </c>
      <c r="H13" s="11"/>
      <c r="I13" s="12"/>
      <c r="J13" s="12"/>
      <c r="K13" s="13"/>
    </row>
    <row r="14" spans="1:11" ht="15.75" x14ac:dyDescent="0.25">
      <c r="A14" s="9" t="s">
        <v>7</v>
      </c>
      <c r="B14" s="10">
        <v>6.7</v>
      </c>
      <c r="C14" s="10">
        <f>(+'Pagina 35'!C14/'Pagina 35'!B14-1)*100</f>
        <v>-5.0822846079380479</v>
      </c>
      <c r="D14" s="10">
        <f>(+'Pagina 35'!D14/'Pagina 35'!C14-1)*100</f>
        <v>-1.4788373278939337</v>
      </c>
      <c r="E14" s="10">
        <f>(+'Pagina 35'!E14/'Pagina 35'!D14-1)*100</f>
        <v>5.020703933747428</v>
      </c>
      <c r="F14" s="10">
        <f>(+'Pagina 35'!F14/'Pagina 35'!E14-1)*100</f>
        <v>3.5485460818136971</v>
      </c>
      <c r="G14" s="10">
        <v>9.3000000000000007</v>
      </c>
      <c r="H14" s="11"/>
      <c r="I14" s="12"/>
      <c r="J14" s="12"/>
      <c r="K14" s="13"/>
    </row>
    <row r="15" spans="1:11" ht="15.75" x14ac:dyDescent="0.25">
      <c r="A15" s="9" t="s">
        <v>8</v>
      </c>
      <c r="B15" s="10">
        <v>13.7</v>
      </c>
      <c r="C15" s="10">
        <f>(+'Pagina 35'!C15/'Pagina 35'!B15-1)*100</f>
        <v>1.5217391304347849</v>
      </c>
      <c r="D15" s="10">
        <f>(+'Pagina 35'!D15/'Pagina 35'!C15-1)*100</f>
        <v>4.8822269807280438</v>
      </c>
      <c r="E15" s="10">
        <f>(+'Pagina 35'!E15/'Pagina 35'!D15-1)*100</f>
        <v>8.5749285422621391</v>
      </c>
      <c r="F15" s="10">
        <f>(+'Pagina 35'!F15/'Pagina 35'!E15-1)*100</f>
        <v>5.1147047762316822</v>
      </c>
      <c r="G15" s="10">
        <v>6.5</v>
      </c>
      <c r="H15" s="11"/>
      <c r="I15" s="12"/>
      <c r="J15" s="12"/>
      <c r="K15" s="13"/>
    </row>
    <row r="16" spans="1:11" ht="15.75" x14ac:dyDescent="0.25">
      <c r="A16" s="9" t="s">
        <v>9</v>
      </c>
      <c r="B16" s="10">
        <v>2.7</v>
      </c>
      <c r="C16" s="10">
        <f>(+'Pagina 35'!C16/'Pagina 35'!B16-1)*100</f>
        <v>3.0817610062893186</v>
      </c>
      <c r="D16" s="10">
        <f>(+'Pagina 35'!D16/'Pagina 35'!C16-1)*100</f>
        <v>2.8065893837705858</v>
      </c>
      <c r="E16" s="10">
        <f>(+'Pagina 35'!E16/'Pagina 35'!D16-1)*100</f>
        <v>1.6617210682492667</v>
      </c>
      <c r="F16" s="10">
        <f>(+'Pagina 35'!F16/'Pagina 35'!E16-1)*100</f>
        <v>2.1015761821365997</v>
      </c>
      <c r="G16" s="10">
        <v>11.6</v>
      </c>
      <c r="H16" s="11"/>
      <c r="I16" s="12"/>
      <c r="J16" s="12"/>
      <c r="K16" s="13"/>
    </row>
    <row r="17" spans="1:11" ht="15.75" x14ac:dyDescent="0.25">
      <c r="A17" s="9" t="s">
        <v>10</v>
      </c>
      <c r="B17" s="10">
        <v>0.8</v>
      </c>
      <c r="C17" s="10">
        <f>(+'Pagina 35'!C17/'Pagina 35'!B17-1)*100</f>
        <v>2.4180548092423537</v>
      </c>
      <c r="D17" s="10">
        <f>(+'Pagina 35'!D17/'Pagina 35'!C17-1)*100</f>
        <v>-1.8887722980062915</v>
      </c>
      <c r="E17" s="10">
        <f>(+'Pagina 35'!E17/'Pagina 35'!D17-1)*100</f>
        <v>-0.85561497326203106</v>
      </c>
      <c r="F17" s="10">
        <f>(+'Pagina 35'!F17/'Pagina 35'!E17-1)*100</f>
        <v>-0.43149946062568389</v>
      </c>
      <c r="G17" s="10">
        <v>-13.5</v>
      </c>
      <c r="H17" s="11"/>
      <c r="I17" s="12"/>
      <c r="J17" s="12"/>
      <c r="K17" s="13"/>
    </row>
    <row r="18" spans="1:11" ht="15.75" x14ac:dyDescent="0.25">
      <c r="A18" s="9" t="s">
        <v>11</v>
      </c>
      <c r="B18" s="19">
        <v>5.3</v>
      </c>
      <c r="C18" s="19">
        <f>(+'Pagina 35'!C18/'Pagina 35'!B18-1)*100</f>
        <v>-2.6031434184675795</v>
      </c>
      <c r="D18" s="19">
        <f>(+'Pagina 35'!D18/'Pagina 35'!C18-1)*100</f>
        <v>-1.5128593040847238</v>
      </c>
      <c r="E18" s="19">
        <f>(+'Pagina 35'!E18/'Pagina 35'!D18-1)*100</f>
        <v>5.1715309779825969</v>
      </c>
      <c r="F18" s="19">
        <f>(+'Pagina 35'!F18/'Pagina 35'!E18-1)*100</f>
        <v>2.8237585199610393</v>
      </c>
      <c r="G18" s="19">
        <v>6.5</v>
      </c>
      <c r="H18" s="11"/>
      <c r="I18" s="12"/>
      <c r="J18" s="12"/>
      <c r="K18" s="13"/>
    </row>
    <row r="19" spans="1:11" ht="15.75" customHeight="1" x14ac:dyDescent="0.25">
      <c r="A19" s="15"/>
      <c r="B19" s="16"/>
      <c r="C19" s="11"/>
      <c r="D19" s="11"/>
      <c r="E19" s="11"/>
      <c r="F19" s="11"/>
      <c r="G19" s="11"/>
      <c r="H19" s="11"/>
      <c r="I19" s="12"/>
      <c r="J19" s="12"/>
      <c r="K19" s="13"/>
    </row>
    <row r="20" spans="1:11" ht="15.75" x14ac:dyDescent="0.25">
      <c r="A20" s="15"/>
      <c r="B20" s="16"/>
      <c r="C20" s="11"/>
      <c r="D20" s="11"/>
      <c r="E20" s="11"/>
      <c r="F20" s="11"/>
      <c r="G20" s="11"/>
      <c r="H20" s="11"/>
      <c r="I20" s="12"/>
      <c r="J20" s="12"/>
      <c r="K20" s="13"/>
    </row>
    <row r="21" spans="1:11" ht="15.75" x14ac:dyDescent="0.25">
      <c r="A21" s="15" t="s">
        <v>12</v>
      </c>
      <c r="B21" s="11"/>
      <c r="C21" s="11"/>
      <c r="D21" s="11"/>
      <c r="E21" s="11"/>
      <c r="F21" s="11"/>
      <c r="G21" s="11"/>
      <c r="H21" s="11"/>
      <c r="I21" s="12"/>
      <c r="J21" s="12"/>
      <c r="K21" s="13"/>
    </row>
    <row r="22" spans="1:11" ht="15.75" x14ac:dyDescent="0.25">
      <c r="B22" s="11"/>
      <c r="C22" s="11"/>
      <c r="D22" s="11"/>
      <c r="E22" s="11"/>
      <c r="F22" s="11"/>
      <c r="G22" s="11"/>
      <c r="H22" s="11"/>
      <c r="I22" s="12"/>
      <c r="J22" s="12"/>
      <c r="K22" s="13"/>
    </row>
    <row r="23" spans="1:11" ht="15.75" x14ac:dyDescent="0.25">
      <c r="A23" s="9"/>
      <c r="B23" s="11"/>
      <c r="C23" s="11"/>
      <c r="D23" s="11"/>
      <c r="E23" s="11"/>
      <c r="F23" s="11"/>
      <c r="G23" s="11"/>
      <c r="H23" s="11"/>
      <c r="I23" s="12"/>
      <c r="J23" s="12"/>
      <c r="K23" s="13"/>
    </row>
    <row r="24" spans="1:11" ht="15.75" x14ac:dyDescent="0.25">
      <c r="A24" s="9"/>
      <c r="B24" s="11"/>
      <c r="C24" s="11"/>
      <c r="D24" s="11"/>
      <c r="E24" s="11"/>
      <c r="F24" s="11"/>
      <c r="G24" s="11"/>
      <c r="H24" s="11"/>
      <c r="I24" s="12"/>
      <c r="J24" s="12"/>
      <c r="K24" s="13"/>
    </row>
    <row r="25" spans="1:11" ht="15.75" x14ac:dyDescent="0.25">
      <c r="A25" s="9"/>
      <c r="B25" s="11"/>
      <c r="C25" s="11"/>
      <c r="D25" s="11"/>
      <c r="E25" s="11"/>
      <c r="F25" s="11"/>
      <c r="G25" s="11"/>
      <c r="H25" s="11"/>
      <c r="I25" s="12"/>
      <c r="J25" s="12"/>
      <c r="K25" s="13"/>
    </row>
    <row r="26" spans="1:11" ht="15.75" x14ac:dyDescent="0.25">
      <c r="A26" s="9"/>
      <c r="B26" s="11"/>
      <c r="C26" s="11"/>
      <c r="D26" s="11"/>
      <c r="E26" s="11"/>
      <c r="F26" s="11"/>
      <c r="G26" s="11"/>
      <c r="H26" s="11"/>
      <c r="I26" s="12"/>
      <c r="J26" s="12"/>
      <c r="K26" s="13"/>
    </row>
    <row r="27" spans="1:11" x14ac:dyDescent="0.25">
      <c r="B27" s="17"/>
      <c r="C27" s="17"/>
      <c r="D27" s="11"/>
      <c r="E27" s="17"/>
      <c r="F27" s="17"/>
      <c r="G27" s="3"/>
      <c r="H27" s="3"/>
      <c r="I27" s="3"/>
    </row>
    <row r="28" spans="1:11" x14ac:dyDescent="0.25">
      <c r="B28" s="17"/>
      <c r="C28" s="17"/>
      <c r="D28" s="11"/>
      <c r="E28" s="17"/>
      <c r="F28" s="17"/>
      <c r="G28" s="3"/>
      <c r="H28" s="3"/>
      <c r="I28" s="3"/>
    </row>
    <row r="29" spans="1:11" x14ac:dyDescent="0.25">
      <c r="B29" s="17"/>
      <c r="C29" s="17"/>
      <c r="D29" s="17"/>
      <c r="E29" s="17"/>
      <c r="F29" s="17"/>
      <c r="G29" s="3"/>
      <c r="H29" s="3"/>
      <c r="I29" s="3"/>
    </row>
    <row r="30" spans="1:11" x14ac:dyDescent="0.25">
      <c r="B30" s="18"/>
      <c r="C30" s="18"/>
      <c r="D30" s="18"/>
      <c r="E30" s="18"/>
      <c r="F30" s="18"/>
    </row>
    <row r="31" spans="1:11" x14ac:dyDescent="0.25">
      <c r="B31" s="18"/>
      <c r="C31" s="18"/>
      <c r="D31" s="18"/>
      <c r="E31" s="18"/>
      <c r="F31" s="18"/>
    </row>
    <row r="32" spans="1:11" x14ac:dyDescent="0.25">
      <c r="B32" s="18"/>
      <c r="C32" s="18"/>
      <c r="D32" s="18"/>
      <c r="E32" s="18"/>
      <c r="F32" s="18"/>
    </row>
    <row r="33" spans="2:6" x14ac:dyDescent="0.25">
      <c r="B33" s="18"/>
      <c r="C33" s="18"/>
      <c r="D33" s="18"/>
      <c r="E33" s="18"/>
      <c r="F33" s="18"/>
    </row>
    <row r="34" spans="2:6" x14ac:dyDescent="0.25">
      <c r="B34" s="18"/>
      <c r="C34" s="18"/>
      <c r="D34" s="18"/>
      <c r="E34" s="18"/>
      <c r="F34" s="18"/>
    </row>
    <row r="35" spans="2:6" x14ac:dyDescent="0.25">
      <c r="B35" s="18"/>
      <c r="C35" s="18"/>
      <c r="D35" s="18"/>
      <c r="E35" s="18"/>
      <c r="F35" s="18"/>
    </row>
    <row r="36" spans="2:6" x14ac:dyDescent="0.25">
      <c r="B36" s="18"/>
      <c r="C36" s="18"/>
      <c r="D36" s="18"/>
      <c r="E36" s="18"/>
      <c r="F36" s="18"/>
    </row>
    <row r="37" spans="2:6" x14ac:dyDescent="0.25">
      <c r="B37" s="18"/>
      <c r="C37" s="18"/>
      <c r="D37" s="18"/>
      <c r="E37" s="18"/>
      <c r="F37" s="18"/>
    </row>
    <row r="99" spans="2:5" x14ac:dyDescent="0.25">
      <c r="B99" s="2" t="s">
        <v>13</v>
      </c>
      <c r="C99" s="2" t="s">
        <v>14</v>
      </c>
      <c r="D99" s="2" t="s">
        <v>15</v>
      </c>
      <c r="E99" s="2" t="s">
        <v>16</v>
      </c>
    </row>
  </sheetData>
  <mergeCells count="2">
    <mergeCell ref="B6:D6"/>
    <mergeCell ref="B8:G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workbookViewId="0"/>
  </sheetViews>
  <sheetFormatPr baseColWidth="10" defaultColWidth="11.42578125" defaultRowHeight="15" x14ac:dyDescent="0.25"/>
  <cols>
    <col min="1" max="1" width="56.42578125" style="2" customWidth="1"/>
    <col min="2" max="3" width="11.7109375" style="2" customWidth="1"/>
    <col min="4" max="4" width="13.5703125" style="2" customWidth="1"/>
    <col min="5" max="5" width="12.7109375" style="2" customWidth="1"/>
    <col min="6" max="6" width="13.140625" style="2" bestFit="1" customWidth="1"/>
    <col min="7" max="7" width="13.5703125" style="2" customWidth="1"/>
    <col min="8" max="8" width="11.42578125" style="2"/>
    <col min="9" max="9" width="14.42578125" style="2" bestFit="1" customWidth="1"/>
    <col min="10" max="16384" width="11.42578125" style="2"/>
  </cols>
  <sheetData>
    <row r="1" spans="1:10" ht="15.75" x14ac:dyDescent="0.25">
      <c r="A1" s="1"/>
    </row>
    <row r="2" spans="1:10" ht="15.75" x14ac:dyDescent="0.25">
      <c r="A2" s="1"/>
    </row>
    <row r="4" spans="1:10" ht="15.75" x14ac:dyDescent="0.25">
      <c r="A4" s="1" t="s">
        <v>30</v>
      </c>
    </row>
    <row r="5" spans="1:10" ht="15.75" x14ac:dyDescent="0.25">
      <c r="A5" s="1" t="s">
        <v>29</v>
      </c>
      <c r="B5" s="3"/>
      <c r="C5" s="3"/>
      <c r="D5" s="3"/>
      <c r="E5" s="3"/>
      <c r="F5" s="3"/>
      <c r="G5" s="3"/>
      <c r="H5" s="3"/>
    </row>
    <row r="6" spans="1:10" ht="15" customHeight="1" x14ac:dyDescent="0.25">
      <c r="A6" s="1" t="s">
        <v>26</v>
      </c>
      <c r="B6" s="86"/>
      <c r="C6" s="86"/>
      <c r="D6" s="86"/>
      <c r="E6" s="20"/>
      <c r="F6" s="5"/>
      <c r="G6" s="3"/>
      <c r="H6" s="3"/>
    </row>
    <row r="7" spans="1:10" x14ac:dyDescent="0.25">
      <c r="A7" s="6" t="s">
        <v>23</v>
      </c>
      <c r="B7" s="51">
        <v>1974</v>
      </c>
      <c r="C7" s="51">
        <v>1975</v>
      </c>
      <c r="D7" s="51">
        <v>1976</v>
      </c>
      <c r="E7" s="51">
        <v>1977</v>
      </c>
      <c r="F7" s="51">
        <v>1978</v>
      </c>
      <c r="G7" s="7"/>
      <c r="H7" s="3"/>
    </row>
    <row r="8" spans="1:10" ht="26.25" customHeight="1" x14ac:dyDescent="0.25">
      <c r="A8" s="8"/>
      <c r="B8" s="87"/>
      <c r="C8" s="87"/>
      <c r="D8" s="87"/>
      <c r="E8" s="87"/>
      <c r="F8" s="87"/>
      <c r="G8" s="3"/>
      <c r="H8" s="3"/>
    </row>
    <row r="9" spans="1:10" ht="15.75" customHeight="1" x14ac:dyDescent="0.25">
      <c r="A9" s="9" t="s">
        <v>2</v>
      </c>
      <c r="B9" s="10">
        <v>2793.6</v>
      </c>
      <c r="C9" s="10">
        <v>5454.2</v>
      </c>
      <c r="D9" s="10">
        <v>35797.300000000003</v>
      </c>
      <c r="E9" s="10">
        <v>114711.7</v>
      </c>
      <c r="F9" s="10">
        <v>245551</v>
      </c>
      <c r="G9" s="11"/>
      <c r="H9" s="12"/>
      <c r="I9" s="12"/>
      <c r="J9" s="13"/>
    </row>
    <row r="10" spans="1:10" ht="15.75" customHeight="1" x14ac:dyDescent="0.25">
      <c r="A10" s="9" t="s">
        <v>3</v>
      </c>
      <c r="B10" s="10">
        <v>2111.8000000000002</v>
      </c>
      <c r="C10" s="10">
        <v>15914</v>
      </c>
      <c r="D10" s="10">
        <v>47926.400000000001</v>
      </c>
      <c r="E10" s="10">
        <v>103836.4</v>
      </c>
      <c r="F10" s="10">
        <v>290412.59999999998</v>
      </c>
      <c r="G10" s="11"/>
      <c r="H10" s="12"/>
      <c r="I10" s="12"/>
      <c r="J10" s="13"/>
    </row>
    <row r="11" spans="1:10" ht="15.75" customHeight="1" x14ac:dyDescent="0.25">
      <c r="A11" s="9" t="s">
        <v>4</v>
      </c>
      <c r="B11" s="10">
        <v>2600</v>
      </c>
      <c r="C11" s="10">
        <v>5907</v>
      </c>
      <c r="D11" s="10">
        <v>34468.1</v>
      </c>
      <c r="E11" s="10">
        <v>85210.6</v>
      </c>
      <c r="F11" s="10">
        <v>209588.4</v>
      </c>
      <c r="G11" s="11"/>
      <c r="H11" s="12"/>
      <c r="I11" s="12"/>
      <c r="J11" s="13"/>
    </row>
    <row r="12" spans="1:10" ht="15.75" x14ac:dyDescent="0.25">
      <c r="A12" s="9" t="s">
        <v>5</v>
      </c>
      <c r="B12" s="10">
        <v>1523.2</v>
      </c>
      <c r="C12" s="10">
        <v>3225.8</v>
      </c>
      <c r="D12" s="10">
        <v>14786.8</v>
      </c>
      <c r="E12" s="10">
        <v>32990.6</v>
      </c>
      <c r="F12" s="10">
        <v>76125.8</v>
      </c>
      <c r="G12" s="11"/>
      <c r="H12" s="12"/>
      <c r="I12" s="12"/>
      <c r="J12" s="13"/>
    </row>
    <row r="13" spans="1:10" ht="15.75" x14ac:dyDescent="0.25">
      <c r="A13" s="9" t="s">
        <v>6</v>
      </c>
      <c r="B13" s="10">
        <v>3634.9</v>
      </c>
      <c r="C13" s="10">
        <v>9748.2000000000007</v>
      </c>
      <c r="D13" s="10">
        <v>47393.5</v>
      </c>
      <c r="E13" s="10">
        <v>118720.6</v>
      </c>
      <c r="F13" s="10">
        <v>261761.4</v>
      </c>
      <c r="G13" s="11"/>
      <c r="H13" s="12"/>
      <c r="I13" s="12"/>
      <c r="J13" s="13"/>
    </row>
    <row r="14" spans="1:10" ht="15.75" x14ac:dyDescent="0.25">
      <c r="A14" s="9" t="s">
        <v>7</v>
      </c>
      <c r="B14" s="10">
        <v>2570.1999999999998</v>
      </c>
      <c r="C14" s="10">
        <v>5867.8</v>
      </c>
      <c r="D14" s="10">
        <v>30072</v>
      </c>
      <c r="E14" s="10">
        <v>75574.100000000006</v>
      </c>
      <c r="F14" s="10">
        <v>193046.8</v>
      </c>
      <c r="G14" s="11"/>
      <c r="H14" s="12"/>
      <c r="I14" s="12"/>
      <c r="J14" s="13"/>
    </row>
    <row r="15" spans="1:10" ht="15.75" x14ac:dyDescent="0.25">
      <c r="A15" s="9" t="s">
        <v>8</v>
      </c>
      <c r="B15" s="10">
        <v>1959.9</v>
      </c>
      <c r="C15" s="10">
        <v>4813.3999999999996</v>
      </c>
      <c r="D15" s="10">
        <v>33595.199999999997</v>
      </c>
      <c r="E15" s="10">
        <v>143222.70000000001</v>
      </c>
      <c r="F15" s="10">
        <v>408265.7</v>
      </c>
      <c r="G15" s="11"/>
      <c r="H15" s="12"/>
      <c r="I15" s="12"/>
      <c r="J15" s="13"/>
    </row>
    <row r="16" spans="1:10" ht="15.75" x14ac:dyDescent="0.25">
      <c r="A16" s="9" t="s">
        <v>9</v>
      </c>
      <c r="B16" s="10">
        <v>2865.9</v>
      </c>
      <c r="C16" s="10">
        <v>4965.6000000000004</v>
      </c>
      <c r="D16" s="10">
        <v>21549.3</v>
      </c>
      <c r="E16" s="10">
        <v>60263.1</v>
      </c>
      <c r="F16" s="10">
        <v>216414.8</v>
      </c>
      <c r="G16" s="11"/>
      <c r="H16" s="12"/>
      <c r="I16" s="12"/>
      <c r="J16" s="13"/>
    </row>
    <row r="17" spans="1:10" ht="15.75" x14ac:dyDescent="0.25">
      <c r="A17" s="9" t="s">
        <v>10</v>
      </c>
      <c r="B17" s="10">
        <v>4558.2</v>
      </c>
      <c r="C17" s="11">
        <v>11955.9</v>
      </c>
      <c r="D17" s="10">
        <v>47220.6</v>
      </c>
      <c r="E17" s="10">
        <v>122273.3</v>
      </c>
      <c r="F17" s="10">
        <v>377807.6</v>
      </c>
      <c r="G17" s="11"/>
      <c r="H17" s="12"/>
      <c r="I17" s="12"/>
      <c r="J17" s="13"/>
    </row>
    <row r="18" spans="1:10" ht="15.75" x14ac:dyDescent="0.25">
      <c r="A18" s="9" t="s">
        <v>11</v>
      </c>
      <c r="B18" s="19">
        <v>2729.1</v>
      </c>
      <c r="C18" s="19">
        <v>6288.6</v>
      </c>
      <c r="D18" s="19">
        <v>34440.6</v>
      </c>
      <c r="E18" s="19">
        <v>94507.4</v>
      </c>
      <c r="F18" s="19">
        <v>239076.3</v>
      </c>
      <c r="G18" s="11"/>
      <c r="H18" s="12"/>
      <c r="I18" s="12"/>
      <c r="J18" s="13"/>
    </row>
    <row r="19" spans="1:10" ht="15.75" customHeight="1" x14ac:dyDescent="0.25">
      <c r="A19" s="15"/>
      <c r="B19" s="16"/>
      <c r="D19" s="11"/>
      <c r="E19" s="11"/>
      <c r="F19" s="11"/>
      <c r="G19" s="11"/>
      <c r="H19" s="12"/>
      <c r="I19" s="12"/>
      <c r="J19" s="13"/>
    </row>
    <row r="20" spans="1:10" ht="15.75" x14ac:dyDescent="0.25">
      <c r="A20" s="15"/>
      <c r="B20" s="16"/>
      <c r="D20" s="11"/>
      <c r="E20" s="11"/>
      <c r="F20" s="11"/>
      <c r="G20" s="11"/>
      <c r="H20" s="12"/>
      <c r="I20" s="12"/>
      <c r="J20" s="13"/>
    </row>
    <row r="21" spans="1:10" ht="15.75" x14ac:dyDescent="0.25">
      <c r="A21" s="15" t="s">
        <v>12</v>
      </c>
      <c r="B21" s="11"/>
      <c r="C21" s="11"/>
      <c r="D21" s="11"/>
      <c r="E21" s="11"/>
      <c r="F21" s="11"/>
      <c r="G21" s="11"/>
      <c r="H21" s="12"/>
      <c r="I21" s="12"/>
      <c r="J21" s="13"/>
    </row>
    <row r="22" spans="1:10" ht="15.75" x14ac:dyDescent="0.25">
      <c r="A22" s="9"/>
      <c r="B22" s="11"/>
      <c r="C22" s="11"/>
      <c r="D22" s="11"/>
      <c r="E22" s="11"/>
      <c r="F22" s="11"/>
      <c r="G22" s="11"/>
      <c r="H22" s="12"/>
      <c r="I22" s="12"/>
      <c r="J22" s="13"/>
    </row>
    <row r="23" spans="1:10" ht="15.75" x14ac:dyDescent="0.25">
      <c r="A23" s="9"/>
      <c r="B23" s="11"/>
      <c r="C23" s="11"/>
      <c r="D23" s="11"/>
      <c r="E23" s="11"/>
      <c r="F23" s="11"/>
      <c r="G23" s="11"/>
      <c r="H23" s="12"/>
      <c r="I23" s="12"/>
      <c r="J23" s="13"/>
    </row>
    <row r="24" spans="1:10" ht="15.75" x14ac:dyDescent="0.25">
      <c r="A24" s="9"/>
      <c r="B24" s="11"/>
      <c r="C24" s="11"/>
      <c r="D24" s="11"/>
      <c r="E24" s="11"/>
      <c r="F24" s="11"/>
      <c r="G24" s="11"/>
      <c r="H24" s="12"/>
      <c r="I24" s="12"/>
      <c r="J24" s="13"/>
    </row>
    <row r="25" spans="1:10" ht="15.75" x14ac:dyDescent="0.25">
      <c r="A25" s="9"/>
      <c r="B25" s="11"/>
      <c r="C25" s="11"/>
      <c r="D25" s="11"/>
      <c r="E25" s="11"/>
      <c r="F25" s="11"/>
      <c r="G25" s="11"/>
      <c r="H25" s="12"/>
      <c r="I25" s="12"/>
      <c r="J25" s="13"/>
    </row>
    <row r="26" spans="1:10" ht="15.75" x14ac:dyDescent="0.25">
      <c r="A26" s="9"/>
      <c r="B26" s="11"/>
      <c r="C26" s="11"/>
      <c r="D26" s="11"/>
      <c r="E26" s="11"/>
      <c r="F26" s="11"/>
      <c r="G26" s="11"/>
      <c r="H26" s="12"/>
      <c r="I26" s="12"/>
      <c r="J26" s="13"/>
    </row>
    <row r="27" spans="1:10" x14ac:dyDescent="0.25">
      <c r="B27" s="17"/>
      <c r="C27" s="17"/>
      <c r="D27" s="11"/>
      <c r="E27" s="17"/>
      <c r="F27" s="17"/>
      <c r="G27" s="3"/>
      <c r="H27" s="3"/>
    </row>
    <row r="28" spans="1:10" x14ac:dyDescent="0.25">
      <c r="B28" s="17"/>
      <c r="C28" s="17"/>
      <c r="D28" s="11"/>
      <c r="E28" s="17"/>
      <c r="F28" s="17"/>
      <c r="G28" s="3"/>
      <c r="H28" s="3"/>
    </row>
    <row r="29" spans="1:10" x14ac:dyDescent="0.25">
      <c r="B29" s="17"/>
      <c r="C29" s="17"/>
      <c r="D29" s="17"/>
      <c r="E29" s="17"/>
      <c r="F29" s="17"/>
      <c r="G29" s="3"/>
      <c r="H29" s="3"/>
    </row>
    <row r="30" spans="1:10" x14ac:dyDescent="0.25">
      <c r="B30" s="18"/>
      <c r="C30" s="18"/>
      <c r="D30" s="18"/>
      <c r="E30" s="18"/>
      <c r="F30" s="18"/>
    </row>
    <row r="31" spans="1:10" x14ac:dyDescent="0.25">
      <c r="B31" s="18"/>
      <c r="C31" s="18"/>
      <c r="D31" s="18"/>
      <c r="E31" s="18"/>
      <c r="F31" s="18"/>
    </row>
    <row r="32" spans="1:10" x14ac:dyDescent="0.25">
      <c r="B32" s="18"/>
      <c r="C32" s="18"/>
      <c r="D32" s="18"/>
      <c r="E32" s="18"/>
      <c r="F32" s="18"/>
    </row>
    <row r="33" spans="2:6" x14ac:dyDescent="0.25">
      <c r="B33" s="18"/>
      <c r="C33" s="18"/>
      <c r="D33" s="18"/>
      <c r="E33" s="18"/>
      <c r="F33" s="18"/>
    </row>
    <row r="34" spans="2:6" x14ac:dyDescent="0.25">
      <c r="B34" s="18"/>
      <c r="C34" s="18"/>
      <c r="D34" s="18"/>
      <c r="E34" s="18"/>
      <c r="F34" s="18"/>
    </row>
    <row r="35" spans="2:6" x14ac:dyDescent="0.25">
      <c r="B35" s="18"/>
      <c r="C35" s="18"/>
      <c r="D35" s="18"/>
      <c r="E35" s="18"/>
      <c r="F35" s="18"/>
    </row>
    <row r="36" spans="2:6" x14ac:dyDescent="0.25">
      <c r="B36" s="18"/>
      <c r="C36" s="18"/>
      <c r="D36" s="18"/>
      <c r="E36" s="18"/>
      <c r="F36" s="18"/>
    </row>
    <row r="37" spans="2:6" x14ac:dyDescent="0.25">
      <c r="B37" s="18"/>
      <c r="C37" s="18"/>
      <c r="D37" s="18"/>
      <c r="E37" s="18"/>
      <c r="F37" s="18"/>
    </row>
    <row r="99" spans="2:5" x14ac:dyDescent="0.25">
      <c r="B99" s="2" t="s">
        <v>13</v>
      </c>
      <c r="C99" s="2" t="s">
        <v>14</v>
      </c>
      <c r="D99" s="2" t="s">
        <v>15</v>
      </c>
      <c r="E99" s="2" t="s">
        <v>16</v>
      </c>
    </row>
  </sheetData>
  <mergeCells count="2">
    <mergeCell ref="B6:D6"/>
    <mergeCell ref="B8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workbookViewId="0"/>
  </sheetViews>
  <sheetFormatPr baseColWidth="10" defaultColWidth="11.42578125" defaultRowHeight="15" x14ac:dyDescent="0.25"/>
  <cols>
    <col min="1" max="1" width="56.42578125" style="2" customWidth="1"/>
    <col min="2" max="3" width="11.7109375" style="2" customWidth="1"/>
    <col min="4" max="4" width="10.7109375" style="2" customWidth="1"/>
    <col min="5" max="7" width="11.7109375" style="2" customWidth="1"/>
    <col min="8" max="10" width="13.5703125" style="2" customWidth="1"/>
    <col min="11" max="13" width="12.7109375" style="2" customWidth="1"/>
    <col min="14" max="14" width="13.140625" style="2" bestFit="1" customWidth="1"/>
    <col min="15" max="16" width="13.140625" style="2" customWidth="1"/>
    <col min="17" max="17" width="12.5703125" style="2" customWidth="1"/>
    <col min="18" max="18" width="13.5703125" style="2" customWidth="1"/>
    <col min="19" max="19" width="11.42578125" style="2"/>
    <col min="20" max="20" width="14.42578125" style="2" bestFit="1" customWidth="1"/>
    <col min="21" max="16384" width="11.42578125" style="2"/>
  </cols>
  <sheetData>
    <row r="1" spans="1:21" ht="15.75" x14ac:dyDescent="0.25">
      <c r="A1" s="1"/>
    </row>
    <row r="2" spans="1:21" ht="15.75" x14ac:dyDescent="0.25">
      <c r="A2" s="1"/>
    </row>
    <row r="4" spans="1:21" ht="15.75" x14ac:dyDescent="0.25">
      <c r="A4" s="1" t="s">
        <v>30</v>
      </c>
    </row>
    <row r="5" spans="1:21" ht="15.75" x14ac:dyDescent="0.25">
      <c r="A5" s="1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1" ht="15" customHeight="1" x14ac:dyDescent="0.25">
      <c r="A6" s="1" t="s">
        <v>26</v>
      </c>
      <c r="B6" s="86"/>
      <c r="C6" s="86"/>
      <c r="D6" s="86"/>
      <c r="E6" s="86"/>
      <c r="F6" s="86"/>
      <c r="G6" s="86"/>
      <c r="H6" s="86"/>
      <c r="I6" s="20"/>
      <c r="J6" s="20"/>
      <c r="K6" s="20"/>
      <c r="L6" s="20"/>
      <c r="M6" s="20"/>
      <c r="N6" s="5"/>
      <c r="O6" s="5"/>
      <c r="P6" s="5"/>
      <c r="Q6" s="3"/>
      <c r="R6" s="3"/>
      <c r="S6" s="3"/>
    </row>
    <row r="7" spans="1:21" x14ac:dyDescent="0.25">
      <c r="A7" s="6"/>
      <c r="B7" s="88">
        <v>1974</v>
      </c>
      <c r="C7" s="89"/>
      <c r="D7" s="90"/>
      <c r="E7" s="88">
        <v>1975</v>
      </c>
      <c r="F7" s="89"/>
      <c r="G7" s="90"/>
      <c r="H7" s="88">
        <v>1976</v>
      </c>
      <c r="I7" s="89"/>
      <c r="J7" s="90"/>
      <c r="K7" s="88">
        <v>1977</v>
      </c>
      <c r="L7" s="89"/>
      <c r="M7" s="90"/>
      <c r="N7" s="88">
        <v>1978</v>
      </c>
      <c r="O7" s="89"/>
      <c r="P7" s="90"/>
      <c r="Q7" s="88" t="s">
        <v>24</v>
      </c>
      <c r="R7" s="89"/>
      <c r="S7" s="90"/>
    </row>
    <row r="8" spans="1:21" s="3" customFormat="1" ht="45" x14ac:dyDescent="0.25">
      <c r="A8" s="6" t="s">
        <v>23</v>
      </c>
      <c r="B8" s="22" t="s">
        <v>31</v>
      </c>
      <c r="C8" s="22" t="s">
        <v>32</v>
      </c>
      <c r="D8" s="22" t="s">
        <v>33</v>
      </c>
      <c r="E8" s="22" t="s">
        <v>31</v>
      </c>
      <c r="F8" s="22" t="s">
        <v>32</v>
      </c>
      <c r="G8" s="22" t="s">
        <v>33</v>
      </c>
      <c r="H8" s="22" t="s">
        <v>31</v>
      </c>
      <c r="I8" s="22" t="s">
        <v>32</v>
      </c>
      <c r="J8" s="22" t="s">
        <v>33</v>
      </c>
      <c r="K8" s="22" t="s">
        <v>31</v>
      </c>
      <c r="L8" s="22" t="s">
        <v>32</v>
      </c>
      <c r="M8" s="22" t="s">
        <v>33</v>
      </c>
      <c r="N8" s="22" t="s">
        <v>31</v>
      </c>
      <c r="O8" s="22" t="s">
        <v>32</v>
      </c>
      <c r="P8" s="22" t="s">
        <v>33</v>
      </c>
      <c r="Q8" s="22" t="s">
        <v>31</v>
      </c>
      <c r="R8" s="22" t="s">
        <v>32</v>
      </c>
      <c r="S8" s="22" t="s">
        <v>33</v>
      </c>
    </row>
    <row r="9" spans="1:21" ht="15.75" customHeight="1" x14ac:dyDescent="0.25">
      <c r="A9" s="9" t="s">
        <v>2</v>
      </c>
      <c r="B9" s="23">
        <v>2105.6</v>
      </c>
      <c r="C9" s="24">
        <v>728.6</v>
      </c>
      <c r="D9" s="52">
        <f>+C9/B9*100</f>
        <v>34.602963525835868</v>
      </c>
      <c r="E9" s="23">
        <v>1973</v>
      </c>
      <c r="F9" s="24">
        <v>678</v>
      </c>
      <c r="G9" s="52">
        <f>+F9/E9*100</f>
        <v>34.363912823112017</v>
      </c>
      <c r="H9" s="23">
        <v>2051.9</v>
      </c>
      <c r="I9" s="24">
        <v>717.9</v>
      </c>
      <c r="J9" s="52">
        <f>+I9/H9*100</f>
        <v>34.987085140601394</v>
      </c>
      <c r="K9" s="23">
        <v>2077.4</v>
      </c>
      <c r="L9" s="24">
        <v>789.4</v>
      </c>
      <c r="M9" s="52">
        <f>+L9/K9*100</f>
        <v>37.99942235486666</v>
      </c>
      <c r="N9" s="23">
        <v>2113.5</v>
      </c>
      <c r="O9" s="24">
        <v>748.8</v>
      </c>
      <c r="P9" s="52">
        <f>+O9/N9*100</f>
        <v>35.429382540809087</v>
      </c>
      <c r="Q9" s="23">
        <v>2219.8000000000002</v>
      </c>
      <c r="R9" s="24">
        <v>784.1</v>
      </c>
      <c r="S9" s="52">
        <f>+R9/Q9*100</f>
        <v>35.32300207225876</v>
      </c>
      <c r="T9" s="9" t="s">
        <v>2</v>
      </c>
      <c r="U9" s="13"/>
    </row>
    <row r="10" spans="1:21" ht="15.75" customHeight="1" x14ac:dyDescent="0.25">
      <c r="A10" s="9" t="s">
        <v>3</v>
      </c>
      <c r="B10" s="25">
        <v>262</v>
      </c>
      <c r="C10" s="11">
        <v>27.2</v>
      </c>
      <c r="D10" s="53">
        <f t="shared" ref="D10:D18" si="0">+C10/B10*100</f>
        <v>10.381679389312977</v>
      </c>
      <c r="E10" s="25">
        <v>248.5</v>
      </c>
      <c r="F10" s="11">
        <v>26.4</v>
      </c>
      <c r="G10" s="53">
        <f t="shared" ref="G10:G18" si="1">+F10/E10*100</f>
        <v>10.623742454728371</v>
      </c>
      <c r="H10" s="25">
        <v>252.9</v>
      </c>
      <c r="I10" s="11">
        <v>25</v>
      </c>
      <c r="J10" s="53">
        <f t="shared" ref="J10:J18" si="2">+I10/H10*100</f>
        <v>9.8853301700276788</v>
      </c>
      <c r="K10" s="25">
        <v>276.89999999999998</v>
      </c>
      <c r="L10" s="11">
        <v>26.9</v>
      </c>
      <c r="M10" s="53">
        <f t="shared" ref="M10:M18" si="3">+L10/K10*100</f>
        <v>9.7146984470928128</v>
      </c>
      <c r="N10" s="25">
        <v>278.8</v>
      </c>
      <c r="O10" s="11">
        <v>25.3</v>
      </c>
      <c r="P10" s="53">
        <f t="shared" ref="P10:P18" si="4">+O10/N10*100</f>
        <v>9.074605451936872</v>
      </c>
      <c r="Q10" s="25">
        <v>290.89999999999998</v>
      </c>
      <c r="R10" s="11">
        <v>25</v>
      </c>
      <c r="S10" s="53">
        <f t="shared" ref="S10:S18" si="5">+R10/Q10*100</f>
        <v>8.5940185630800965</v>
      </c>
      <c r="T10" s="9" t="s">
        <v>3</v>
      </c>
      <c r="U10" s="13"/>
    </row>
    <row r="11" spans="1:21" ht="15.75" customHeight="1" x14ac:dyDescent="0.25">
      <c r="A11" s="9" t="s">
        <v>4</v>
      </c>
      <c r="B11" s="25">
        <v>6552</v>
      </c>
      <c r="C11" s="11">
        <v>2866.8</v>
      </c>
      <c r="D11" s="53">
        <f t="shared" si="0"/>
        <v>43.754578754578759</v>
      </c>
      <c r="E11" s="25">
        <v>6342.9</v>
      </c>
      <c r="F11" s="11">
        <v>2766.8</v>
      </c>
      <c r="G11" s="53">
        <f t="shared" si="1"/>
        <v>43.6204259881127</v>
      </c>
      <c r="H11" s="25">
        <v>6058.9</v>
      </c>
      <c r="I11" s="11">
        <v>2686.5</v>
      </c>
      <c r="J11" s="53">
        <f t="shared" si="2"/>
        <v>44.339731634455106</v>
      </c>
      <c r="K11" s="25">
        <v>6313.7</v>
      </c>
      <c r="L11" s="11">
        <v>2768.2</v>
      </c>
      <c r="M11" s="53">
        <f t="shared" si="3"/>
        <v>43.844338501987743</v>
      </c>
      <c r="N11" s="25">
        <v>5812</v>
      </c>
      <c r="O11" s="11">
        <v>2914.9</v>
      </c>
      <c r="P11" s="53">
        <f t="shared" si="4"/>
        <v>50.153131452167933</v>
      </c>
      <c r="Q11" s="25">
        <v>6451.2</v>
      </c>
      <c r="R11" s="11">
        <v>3160</v>
      </c>
      <c r="S11" s="53">
        <f t="shared" si="5"/>
        <v>48.983134920634924</v>
      </c>
      <c r="T11" s="9" t="s">
        <v>4</v>
      </c>
      <c r="U11" s="13"/>
    </row>
    <row r="12" spans="1:21" ht="15.75" x14ac:dyDescent="0.25">
      <c r="A12" s="9" t="s">
        <v>5</v>
      </c>
      <c r="B12" s="25">
        <v>442</v>
      </c>
      <c r="C12" s="11">
        <v>109.5</v>
      </c>
      <c r="D12" s="53">
        <f t="shared" si="0"/>
        <v>24.773755656108598</v>
      </c>
      <c r="E12" s="25">
        <v>465.6</v>
      </c>
      <c r="F12" s="11">
        <v>110.7</v>
      </c>
      <c r="G12" s="53">
        <f t="shared" si="1"/>
        <v>23.775773195876287</v>
      </c>
      <c r="H12" s="25">
        <v>481.6</v>
      </c>
      <c r="I12" s="11">
        <v>112.8</v>
      </c>
      <c r="J12" s="53">
        <f t="shared" si="2"/>
        <v>23.421926910299</v>
      </c>
      <c r="K12" s="25">
        <v>505.5</v>
      </c>
      <c r="L12" s="11">
        <v>129.4</v>
      </c>
      <c r="M12" s="53">
        <f t="shared" si="3"/>
        <v>25.598417408506428</v>
      </c>
      <c r="N12" s="25">
        <v>521</v>
      </c>
      <c r="O12" s="11">
        <v>131.69999999999999</v>
      </c>
      <c r="P12" s="53">
        <f t="shared" si="4"/>
        <v>25.27831094049904</v>
      </c>
      <c r="Q12" s="25">
        <v>572.29999999999995</v>
      </c>
      <c r="R12" s="11">
        <v>143.9</v>
      </c>
      <c r="S12" s="53">
        <f t="shared" si="5"/>
        <v>25.144155163375853</v>
      </c>
      <c r="T12" s="9" t="s">
        <v>5</v>
      </c>
      <c r="U12" s="13"/>
    </row>
    <row r="13" spans="1:21" ht="15.75" x14ac:dyDescent="0.25">
      <c r="A13" s="9" t="s">
        <v>6</v>
      </c>
      <c r="B13" s="25">
        <v>731</v>
      </c>
      <c r="C13" s="11">
        <v>203.7</v>
      </c>
      <c r="D13" s="53">
        <f t="shared" si="0"/>
        <v>27.865937072503417</v>
      </c>
      <c r="E13" s="25">
        <v>772</v>
      </c>
      <c r="F13" s="11">
        <v>221.4</v>
      </c>
      <c r="G13" s="53">
        <f t="shared" si="1"/>
        <v>28.678756476683937</v>
      </c>
      <c r="H13" s="25">
        <v>863.8</v>
      </c>
      <c r="I13" s="11">
        <v>170</v>
      </c>
      <c r="J13" s="53">
        <f t="shared" si="2"/>
        <v>19.680481592961335</v>
      </c>
      <c r="K13" s="25">
        <v>989.5</v>
      </c>
      <c r="L13" s="11">
        <v>205.7</v>
      </c>
      <c r="M13" s="53">
        <f t="shared" si="3"/>
        <v>20.788276907529056</v>
      </c>
      <c r="N13" s="25">
        <v>996.4</v>
      </c>
      <c r="O13" s="11">
        <v>207.7</v>
      </c>
      <c r="P13" s="53">
        <f t="shared" si="4"/>
        <v>20.845042151746284</v>
      </c>
      <c r="Q13" s="25">
        <v>1045.5</v>
      </c>
      <c r="R13" s="11">
        <v>219</v>
      </c>
      <c r="S13" s="53">
        <f t="shared" si="5"/>
        <v>20.946915351506455</v>
      </c>
      <c r="T13" s="9" t="s">
        <v>6</v>
      </c>
      <c r="U13" s="13"/>
    </row>
    <row r="14" spans="1:21" ht="15.75" x14ac:dyDescent="0.25">
      <c r="A14" s="9" t="s">
        <v>7</v>
      </c>
      <c r="B14" s="25">
        <v>3082</v>
      </c>
      <c r="C14" s="11">
        <v>692.3</v>
      </c>
      <c r="D14" s="53">
        <f t="shared" si="0"/>
        <v>22.462686567164177</v>
      </c>
      <c r="E14" s="25">
        <v>3045.2</v>
      </c>
      <c r="F14" s="11">
        <v>657.2</v>
      </c>
      <c r="G14" s="53">
        <f t="shared" si="1"/>
        <v>21.581505319847633</v>
      </c>
      <c r="H14" s="25">
        <v>2871</v>
      </c>
      <c r="I14" s="11">
        <v>647.4</v>
      </c>
      <c r="J14" s="53">
        <f t="shared" si="2"/>
        <v>22.549634273772202</v>
      </c>
      <c r="K14" s="25">
        <v>3046.6</v>
      </c>
      <c r="L14" s="11">
        <v>680</v>
      </c>
      <c r="M14" s="53">
        <f t="shared" si="3"/>
        <v>22.319963237707611</v>
      </c>
      <c r="N14" s="25">
        <v>2827</v>
      </c>
      <c r="O14" s="11">
        <v>704.1</v>
      </c>
      <c r="P14" s="53">
        <f t="shared" si="4"/>
        <v>24.906261054120975</v>
      </c>
      <c r="Q14" s="25">
        <v>3163.7</v>
      </c>
      <c r="R14" s="11">
        <v>769.7</v>
      </c>
      <c r="S14" s="53">
        <f t="shared" si="5"/>
        <v>24.329108322533745</v>
      </c>
      <c r="T14" s="9" t="s">
        <v>7</v>
      </c>
      <c r="U14" s="13"/>
    </row>
    <row r="15" spans="1:21" ht="15.75" x14ac:dyDescent="0.25">
      <c r="A15" s="9" t="s">
        <v>8</v>
      </c>
      <c r="B15" s="25">
        <v>1266</v>
      </c>
      <c r="C15" s="11">
        <v>408.7</v>
      </c>
      <c r="D15" s="53">
        <f t="shared" si="0"/>
        <v>32.282780410742497</v>
      </c>
      <c r="E15" s="25">
        <v>1201.5</v>
      </c>
      <c r="F15" s="11">
        <v>414.9</v>
      </c>
      <c r="G15" s="53">
        <f t="shared" si="1"/>
        <v>34.531835205992508</v>
      </c>
      <c r="H15" s="25">
        <v>1163.0999999999999</v>
      </c>
      <c r="I15" s="11">
        <v>435.2</v>
      </c>
      <c r="J15" s="53">
        <f t="shared" si="2"/>
        <v>37.41724701229473</v>
      </c>
      <c r="K15" s="25">
        <v>1233.5999999999999</v>
      </c>
      <c r="L15" s="11">
        <v>472.6</v>
      </c>
      <c r="M15" s="53">
        <f t="shared" si="3"/>
        <v>38.310635538261998</v>
      </c>
      <c r="N15" s="25">
        <v>1201.5999999999999</v>
      </c>
      <c r="O15" s="11">
        <v>496.7</v>
      </c>
      <c r="P15" s="53">
        <f t="shared" si="4"/>
        <v>41.336551264980031</v>
      </c>
      <c r="Q15" s="25">
        <v>1303.2</v>
      </c>
      <c r="R15" s="11">
        <v>528.9</v>
      </c>
      <c r="S15" s="53">
        <f t="shared" si="5"/>
        <v>40.584714548802943</v>
      </c>
      <c r="T15" s="9" t="s">
        <v>8</v>
      </c>
      <c r="U15" s="13"/>
    </row>
    <row r="16" spans="1:21" ht="15.75" x14ac:dyDescent="0.25">
      <c r="A16" s="9" t="s">
        <v>9</v>
      </c>
      <c r="B16" s="25">
        <v>596</v>
      </c>
      <c r="C16" s="11">
        <v>209.1</v>
      </c>
      <c r="D16" s="53">
        <f t="shared" si="0"/>
        <v>35.083892617449663</v>
      </c>
      <c r="E16" s="25">
        <v>543.20000000000005</v>
      </c>
      <c r="F16" s="11">
        <v>215.6</v>
      </c>
      <c r="G16" s="53">
        <f t="shared" si="1"/>
        <v>39.690721649484537</v>
      </c>
      <c r="H16" s="25">
        <v>507.5</v>
      </c>
      <c r="I16" s="11">
        <v>221.5</v>
      </c>
      <c r="J16" s="53">
        <f t="shared" si="2"/>
        <v>43.645320197044335</v>
      </c>
      <c r="K16" s="25">
        <v>582.4</v>
      </c>
      <c r="L16" s="11">
        <v>225.3</v>
      </c>
      <c r="M16" s="53">
        <f t="shared" si="3"/>
        <v>38.684752747252752</v>
      </c>
      <c r="N16" s="25">
        <v>634</v>
      </c>
      <c r="O16" s="11">
        <v>230</v>
      </c>
      <c r="P16" s="53">
        <f t="shared" si="4"/>
        <v>36.277602523659311</v>
      </c>
      <c r="Q16" s="25">
        <v>700.5</v>
      </c>
      <c r="R16" s="11">
        <v>256.60000000000002</v>
      </c>
      <c r="S16" s="53">
        <f t="shared" si="5"/>
        <v>36.630977872947895</v>
      </c>
      <c r="T16" s="9" t="s">
        <v>9</v>
      </c>
      <c r="U16" s="13"/>
    </row>
    <row r="17" spans="1:21" ht="15.75" x14ac:dyDescent="0.25">
      <c r="A17" s="9" t="s">
        <v>10</v>
      </c>
      <c r="B17" s="25">
        <v>2300</v>
      </c>
      <c r="C17" s="11">
        <v>364.4</v>
      </c>
      <c r="D17" s="53">
        <f t="shared" si="0"/>
        <v>15.843478260869565</v>
      </c>
      <c r="E17" s="25">
        <v>2313.3000000000002</v>
      </c>
      <c r="F17" s="11">
        <v>373.1</v>
      </c>
      <c r="G17" s="53">
        <f t="shared" si="1"/>
        <v>16.128474473695587</v>
      </c>
      <c r="H17" s="25">
        <v>2365.8000000000002</v>
      </c>
      <c r="I17" s="11">
        <v>366.3</v>
      </c>
      <c r="J17" s="53">
        <f t="shared" si="2"/>
        <v>15.483134669033729</v>
      </c>
      <c r="K17" s="25">
        <v>2411.8000000000002</v>
      </c>
      <c r="L17" s="11">
        <v>363.1</v>
      </c>
      <c r="M17" s="53">
        <f t="shared" si="3"/>
        <v>15.055145534455594</v>
      </c>
      <c r="N17" s="25">
        <v>2454</v>
      </c>
      <c r="O17" s="11">
        <v>361.6</v>
      </c>
      <c r="P17" s="53">
        <f t="shared" si="4"/>
        <v>14.735126324368379</v>
      </c>
      <c r="Q17" s="25">
        <v>2516.1</v>
      </c>
      <c r="R17" s="11">
        <v>312.89999999999998</v>
      </c>
      <c r="S17" s="53">
        <f t="shared" si="5"/>
        <v>12.435912722069869</v>
      </c>
      <c r="T17" s="9" t="s">
        <v>10</v>
      </c>
      <c r="U17" s="13"/>
    </row>
    <row r="18" spans="1:21" ht="15.75" x14ac:dyDescent="0.25">
      <c r="A18" s="9" t="s">
        <v>11</v>
      </c>
      <c r="B18" s="26">
        <v>17336</v>
      </c>
      <c r="C18" s="27">
        <v>5610</v>
      </c>
      <c r="D18" s="53">
        <f t="shared" si="0"/>
        <v>32.360406091370557</v>
      </c>
      <c r="E18" s="26">
        <v>16905.2</v>
      </c>
      <c r="F18" s="27">
        <v>5464.1</v>
      </c>
      <c r="G18" s="53">
        <f t="shared" si="1"/>
        <v>32.322007429666613</v>
      </c>
      <c r="H18" s="26">
        <v>16616.5</v>
      </c>
      <c r="I18" s="27">
        <v>5382.6</v>
      </c>
      <c r="J18" s="53">
        <f t="shared" si="2"/>
        <v>32.39310324075467</v>
      </c>
      <c r="K18" s="26">
        <v>17437.400000000001</v>
      </c>
      <c r="L18" s="27">
        <v>5660.6</v>
      </c>
      <c r="M18" s="53">
        <f t="shared" si="3"/>
        <v>32.46240838657139</v>
      </c>
      <c r="N18" s="26">
        <v>16838.3</v>
      </c>
      <c r="O18" s="27">
        <v>5820.8</v>
      </c>
      <c r="P18" s="53">
        <f t="shared" si="4"/>
        <v>34.568810390597626</v>
      </c>
      <c r="Q18" s="26">
        <v>18263.2</v>
      </c>
      <c r="R18" s="27">
        <v>6200.1</v>
      </c>
      <c r="S18" s="53">
        <f t="shared" si="5"/>
        <v>33.948596083928336</v>
      </c>
      <c r="T18" s="9" t="s">
        <v>11</v>
      </c>
      <c r="U18" s="13"/>
    </row>
    <row r="19" spans="1:21" s="3" customFormat="1" ht="15.75" x14ac:dyDescent="0.25">
      <c r="A19" s="15"/>
      <c r="B19" s="11"/>
      <c r="C19" s="11"/>
      <c r="D19" s="28"/>
      <c r="E19" s="11"/>
      <c r="F19" s="11"/>
      <c r="G19" s="28"/>
      <c r="H19" s="11"/>
      <c r="I19" s="11"/>
      <c r="J19" s="28"/>
      <c r="K19" s="11"/>
      <c r="L19" s="11"/>
      <c r="M19" s="28"/>
      <c r="N19" s="11"/>
      <c r="O19" s="11"/>
      <c r="P19" s="28"/>
      <c r="Q19" s="11"/>
      <c r="R19" s="11"/>
      <c r="S19" s="28"/>
      <c r="T19" s="12"/>
      <c r="U19" s="13"/>
    </row>
    <row r="20" spans="1:21" s="3" customFormat="1" ht="15.75" x14ac:dyDescent="0.25">
      <c r="A20" s="15" t="s">
        <v>12</v>
      </c>
      <c r="B20" s="27"/>
      <c r="C20" s="27"/>
      <c r="D20" s="28"/>
      <c r="E20" s="27"/>
      <c r="F20" s="27"/>
      <c r="G20" s="28"/>
      <c r="H20" s="27"/>
      <c r="I20" s="27"/>
      <c r="J20" s="28"/>
      <c r="K20" s="27"/>
      <c r="L20" s="27"/>
      <c r="M20" s="28"/>
      <c r="N20" s="27"/>
      <c r="O20" s="27"/>
      <c r="P20" s="28"/>
      <c r="Q20" s="27"/>
      <c r="R20" s="27"/>
      <c r="S20" s="28"/>
      <c r="T20" s="12"/>
      <c r="U20" s="13"/>
    </row>
    <row r="21" spans="1:21" ht="15.75" customHeight="1" x14ac:dyDescent="0.25">
      <c r="A21" s="15"/>
      <c r="B21" s="16"/>
      <c r="C21" s="16"/>
      <c r="D21" s="16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2"/>
      <c r="T21" s="12"/>
      <c r="U21" s="13"/>
    </row>
    <row r="22" spans="1:21" ht="15.75" x14ac:dyDescent="0.25">
      <c r="A22" s="15"/>
      <c r="B22" s="16"/>
      <c r="C22" s="16"/>
      <c r="D22" s="16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2"/>
      <c r="T22" s="12"/>
      <c r="U22" s="13"/>
    </row>
    <row r="23" spans="1:21" ht="15.75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2"/>
      <c r="T23" s="12"/>
      <c r="U23" s="13"/>
    </row>
    <row r="24" spans="1:21" ht="15.75" x14ac:dyDescent="0.25">
      <c r="A24" s="9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2"/>
      <c r="T24" s="12"/>
      <c r="U24" s="13"/>
    </row>
    <row r="25" spans="1:21" ht="15.75" x14ac:dyDescent="0.25">
      <c r="A25" s="9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2"/>
      <c r="T25" s="12"/>
      <c r="U25" s="13"/>
    </row>
    <row r="26" spans="1:21" ht="15.75" x14ac:dyDescent="0.25">
      <c r="A26" s="9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2"/>
      <c r="T26" s="12"/>
      <c r="U26" s="13"/>
    </row>
    <row r="27" spans="1:21" ht="15.75" x14ac:dyDescent="0.25">
      <c r="A27" s="9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  <c r="T27" s="12"/>
      <c r="U27" s="13"/>
    </row>
    <row r="28" spans="1:21" ht="15.75" x14ac:dyDescent="0.25">
      <c r="A28" s="9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2"/>
      <c r="T28" s="12"/>
      <c r="U28" s="13"/>
    </row>
    <row r="29" spans="1:21" x14ac:dyDescent="0.25">
      <c r="B29" s="17"/>
      <c r="C29" s="17"/>
      <c r="D29" s="17"/>
      <c r="E29" s="17"/>
      <c r="F29" s="17"/>
      <c r="G29" s="17"/>
      <c r="H29" s="11"/>
      <c r="I29" s="11"/>
      <c r="J29" s="11"/>
      <c r="K29" s="17"/>
      <c r="L29" s="17"/>
      <c r="M29" s="17"/>
      <c r="N29" s="17"/>
      <c r="O29" s="17"/>
      <c r="P29" s="17"/>
      <c r="Q29" s="3"/>
      <c r="R29" s="3"/>
      <c r="S29" s="3"/>
    </row>
    <row r="30" spans="1:21" x14ac:dyDescent="0.25">
      <c r="B30" s="17"/>
      <c r="C30" s="17"/>
      <c r="D30" s="17"/>
      <c r="E30" s="17"/>
      <c r="F30" s="17"/>
      <c r="G30" s="17"/>
      <c r="H30" s="11"/>
      <c r="I30" s="11"/>
      <c r="J30" s="11"/>
      <c r="K30" s="17"/>
      <c r="L30" s="17"/>
      <c r="M30" s="17"/>
      <c r="N30" s="17"/>
      <c r="O30" s="17"/>
      <c r="P30" s="17"/>
      <c r="Q30" s="3"/>
      <c r="R30" s="3"/>
      <c r="S30" s="3"/>
    </row>
    <row r="31" spans="1:2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3"/>
      <c r="R31" s="3"/>
      <c r="S31" s="3"/>
    </row>
    <row r="32" spans="1:21" x14ac:dyDescent="0.2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2:16" x14ac:dyDescent="0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2:16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2:16" x14ac:dyDescent="0.2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2:16" x14ac:dyDescent="0.25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2:16" x14ac:dyDescent="0.25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2:16" x14ac:dyDescent="0.25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2:16" x14ac:dyDescent="0.25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101" spans="2:11" x14ac:dyDescent="0.25">
      <c r="B101" s="2" t="s">
        <v>13</v>
      </c>
      <c r="E101" s="2" t="s">
        <v>14</v>
      </c>
      <c r="H101" s="2" t="s">
        <v>15</v>
      </c>
      <c r="K101" s="2" t="s">
        <v>16</v>
      </c>
    </row>
  </sheetData>
  <mergeCells count="7">
    <mergeCell ref="N7:P7"/>
    <mergeCell ref="Q7:S7"/>
    <mergeCell ref="B6:H6"/>
    <mergeCell ref="B7:D7"/>
    <mergeCell ref="E7:G7"/>
    <mergeCell ref="H7:J7"/>
    <mergeCell ref="K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INDICE</vt:lpstr>
      <vt:lpstr>Pagina 17</vt:lpstr>
      <vt:lpstr>Pagina 23</vt:lpstr>
      <vt:lpstr>Pagina 27</vt:lpstr>
      <vt:lpstr>Pagina 31</vt:lpstr>
      <vt:lpstr>Pagina 35</vt:lpstr>
      <vt:lpstr>Pagina 41</vt:lpstr>
      <vt:lpstr>Pagina 47</vt:lpstr>
      <vt:lpstr>Pagina 50</vt:lpstr>
      <vt:lpstr>Pagina 55</vt:lpstr>
      <vt:lpstr>Pagina 60</vt:lpstr>
      <vt:lpstr>Pagina 72</vt:lpstr>
      <vt:lpstr>Pagina 84</vt:lpstr>
      <vt:lpstr>Pagina 136</vt:lpstr>
      <vt:lpstr>Pagina 148</vt:lpstr>
      <vt:lpstr>Pagina 160</vt:lpstr>
      <vt:lpstr>Pagina 182</vt:lpstr>
      <vt:lpstr>Pagina 194</vt:lpstr>
      <vt:lpstr>Pagina 206</vt:lpstr>
      <vt:lpstr>Pagina 221</vt:lpstr>
      <vt:lpstr>Pagina 227</vt:lpstr>
      <vt:lpstr>Pagina 233</vt:lpstr>
      <vt:lpstr>Pagina 243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Bárbara Sambeth Outón</cp:lastModifiedBy>
  <dcterms:created xsi:type="dcterms:W3CDTF">2025-02-24T15:10:00Z</dcterms:created>
  <dcterms:modified xsi:type="dcterms:W3CDTF">2025-11-28T14:03:04Z</dcterms:modified>
</cp:coreProperties>
</file>